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glennpaulley/Documents/personal/curling/2024-2025/OUA Events/OUA Provincials/"/>
    </mc:Choice>
  </mc:AlternateContent>
  <xr:revisionPtr revIDLastSave="0" documentId="13_ncr:1_{10B93135-395C-5C42-9CC8-131841BB99AD}" xr6:coauthVersionLast="47" xr6:coauthVersionMax="47" xr10:uidLastSave="{00000000-0000-0000-0000-000000000000}"/>
  <bookViews>
    <workbookView xWindow="640" yWindow="2600" windowWidth="34340" windowHeight="16940" xr2:uid="{779871C1-2676-2D4B-8F7C-3C3558EE433E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F19" i="1"/>
  <c r="G18" i="1"/>
  <c r="F18" i="1"/>
  <c r="M19" i="1"/>
  <c r="L19" i="1"/>
  <c r="K19" i="1"/>
  <c r="J19" i="1"/>
  <c r="M18" i="1"/>
  <c r="L18" i="1"/>
  <c r="K18" i="1"/>
  <c r="J18" i="1"/>
  <c r="O9" i="1"/>
  <c r="O10" i="1"/>
  <c r="O11" i="1"/>
  <c r="O12" i="1"/>
  <c r="O13" i="1"/>
  <c r="O14" i="1"/>
  <c r="O15" i="1"/>
  <c r="O16" i="1"/>
  <c r="N9" i="1"/>
  <c r="N10" i="1"/>
  <c r="N11" i="1"/>
  <c r="N12" i="1"/>
  <c r="N13" i="1"/>
  <c r="N14" i="1"/>
  <c r="N15" i="1"/>
  <c r="N16" i="1"/>
  <c r="H16" i="1"/>
  <c r="H15" i="1"/>
  <c r="H14" i="1"/>
  <c r="H13" i="1"/>
  <c r="H12" i="1"/>
  <c r="H11" i="1"/>
  <c r="H10" i="1"/>
  <c r="H9" i="1"/>
  <c r="O18" i="1" l="1"/>
  <c r="N18" i="1"/>
  <c r="N19" i="1"/>
  <c r="O19" i="1"/>
  <c r="H19" i="1"/>
  <c r="H18" i="1"/>
  <c r="P16" i="1"/>
  <c r="P15" i="1"/>
  <c r="P14" i="1"/>
  <c r="P13" i="1"/>
  <c r="P12" i="1"/>
  <c r="P11" i="1"/>
  <c r="P10" i="1"/>
  <c r="P9" i="1"/>
  <c r="I11" i="1"/>
  <c r="I9" i="1"/>
  <c r="I10" i="1"/>
  <c r="I12" i="1"/>
  <c r="I13" i="1"/>
  <c r="I14" i="1"/>
  <c r="I15" i="1"/>
  <c r="I16" i="1"/>
  <c r="P18" i="1" l="1"/>
  <c r="P19" i="1"/>
</calcChain>
</file>

<file path=xl/sharedStrings.xml><?xml version="1.0" encoding="utf-8"?>
<sst xmlns="http://schemas.openxmlformats.org/spreadsheetml/2006/main" count="29" uniqueCount="29">
  <si>
    <t>Team Summaries</t>
  </si>
  <si>
    <t>Team</t>
  </si>
  <si>
    <t>Games</t>
  </si>
  <si>
    <t>Wins</t>
  </si>
  <si>
    <t>Losses</t>
  </si>
  <si>
    <t>Ratio for/against</t>
  </si>
  <si>
    <t>Rank For/Against</t>
  </si>
  <si>
    <t xml:space="preserve">Saville Centre - Edmonton, Alberta </t>
  </si>
  <si>
    <t>Alberta</t>
  </si>
  <si>
    <t>Points For/Game</t>
  </si>
  <si>
    <t>Pts Against/Game</t>
  </si>
  <si>
    <t>Hammer Efficiency</t>
  </si>
  <si>
    <t>Steal Defence</t>
  </si>
  <si>
    <t>Force Efficiency</t>
  </si>
  <si>
    <t>Steal Efficiency</t>
  </si>
  <si>
    <t>With Hammer Factor</t>
  </si>
  <si>
    <t>Without Hammer Factor</t>
  </si>
  <si>
    <t>Combined Team Index</t>
  </si>
  <si>
    <t>Regina</t>
  </si>
  <si>
    <t>Victoria</t>
  </si>
  <si>
    <t>Lethbridge</t>
  </si>
  <si>
    <t>All results - Canada West Women's Championship January 15-18, 2026</t>
  </si>
  <si>
    <t>Calgary</t>
  </si>
  <si>
    <t>UBC</t>
  </si>
  <si>
    <t>UBC Okanagan</t>
  </si>
  <si>
    <t>Brandon</t>
  </si>
  <si>
    <t>Median</t>
  </si>
  <si>
    <t>Average</t>
  </si>
  <si>
    <t xml:space="preserve">Statistics from Curling Zone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</si>
</sst>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6"/>
      <color rgb="FF006733"/>
      <name val="Aptos Narrow"/>
      <family val="2"/>
      <scheme val="minor"/>
    </font>
    <font>
      <sz val="16"/>
      <color rgb="FF212529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1" fontId="5" fillId="0" borderId="0" xfId="0" applyNumberFormat="1" applyFont="1"/>
    <xf numFmtId="2" fontId="5" fillId="0" borderId="0" xfId="0" applyNumberFormat="1" applyFont="1"/>
    <xf numFmtId="1" fontId="3" fillId="0" borderId="0" xfId="0" applyNumberFormat="1" applyFont="1"/>
    <xf numFmtId="0" fontId="5" fillId="0" borderId="0" xfId="0" applyFont="1"/>
    <xf numFmtId="2" fontId="3" fillId="0" borderId="0" xfId="0" applyNumberFormat="1" applyFont="1"/>
    <xf numFmtId="2" fontId="5" fillId="2" borderId="0" xfId="0" applyNumberFormat="1" applyFont="1" applyFill="1"/>
  </cellXfs>
  <cellStyles count="1"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212529"/>
        <name val="Aptos Narrow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212529"/>
        <name val="Aptos Narrow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212529"/>
        <name val="Aptos Narrow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212529"/>
        <name val="Aptos Narrow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212529"/>
        <name val="Aptos Narrow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212529"/>
        <name val="Aptos Narrow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212529"/>
        <name val="Aptos Narrow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212529"/>
        <name val="Aptos Narrow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212529"/>
        <name val="Aptos Narrow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212529"/>
        <name val="Aptos Narrow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212529"/>
        <name val="Aptos Narrow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ptos Narrow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212529"/>
        <name val="Aptos Narrow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212529"/>
        <name val="Aptos Narrow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6733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212529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ptos Narrow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EECE4E4-48D7-1F41-831D-8633A6A73BDD}" name="TeamSummaries" displayName="TeamSummaries" ref="B8:P16" totalsRowShown="0" headerRowDxfId="16" dataDxfId="15">
  <autoFilter ref="B8:P16" xr:uid="{4EECE4E4-48D7-1F41-831D-8633A6A73BDD}"/>
  <tableColumns count="15">
    <tableColumn id="1" xr3:uid="{AA3D9280-E89A-3A4A-8401-7D08DCD98CEA}" name="Team" dataDxfId="14"/>
    <tableColumn id="2" xr3:uid="{06283696-6C8C-C449-9F1F-7E4078A3B138}" name="Games" dataDxfId="13"/>
    <tableColumn id="5" xr3:uid="{044019F0-23BE-8E4F-9642-C17B2F0A5CA4}" name="Wins" dataDxfId="12"/>
    <tableColumn id="6" xr3:uid="{121D4B58-2FDE-1047-950D-79A8C66266E2}" name="Losses" dataDxfId="10"/>
    <tableColumn id="7" xr3:uid="{6B65763A-C255-6542-BDB9-771B3E396635}" name="Points For/Game" dataDxfId="9"/>
    <tableColumn id="8" xr3:uid="{51654DF8-52E0-6A44-A37A-DDC2F6B65797}" name="Pts Against/Game" dataDxfId="7"/>
    <tableColumn id="9" xr3:uid="{BDE010E6-A503-B848-992B-97C31F780C18}" name="Ratio for/against" dataDxfId="8">
      <calculatedColumnFormula>F9/G9</calculatedColumnFormula>
    </tableColumn>
    <tableColumn id="10" xr3:uid="{FFCD6EB9-6255-E14A-805E-8E4568BDEEAC}" name="Rank For/Against" dataDxfId="11">
      <calculatedColumnFormula>RANK(H9,H$9:H$16,0)</calculatedColumnFormula>
    </tableColumn>
    <tableColumn id="11" xr3:uid="{505E0FB7-8DFB-A240-880A-B3A7C0EC737C}" name="Hammer Efficiency" dataDxfId="6"/>
    <tableColumn id="12" xr3:uid="{69545904-6177-F745-B6DE-666BDFC69060}" name="Steal Defence" dataDxfId="5"/>
    <tableColumn id="13" xr3:uid="{65642038-C881-714E-AE51-6975C29ABD4A}" name="Force Efficiency" dataDxfId="4"/>
    <tableColumn id="14" xr3:uid="{D4B816E4-9305-044C-9443-F7B50377AB0D}" name="Steal Efficiency" dataDxfId="3"/>
    <tableColumn id="15" xr3:uid="{71C452E3-7E22-B44A-8AEA-3F14599B1A99}" name="With Hammer Factor" dataDxfId="2">
      <calculatedColumnFormula>J9-K9</calculatedColumnFormula>
    </tableColumn>
    <tableColumn id="16" xr3:uid="{6C390A7F-E219-484C-96AD-EA8DE7C16370}" name="Without Hammer Factor" dataDxfId="1">
      <calculatedColumnFormula>L9+M9</calculatedColumnFormula>
    </tableColumn>
    <tableColumn id="17" xr3:uid="{B1810700-7E7C-3B4D-B7EF-B739885519E3}" name="Combined Team Index" dataDxfId="0">
      <calculatedColumnFormula>N9+O9</calculatedColumnFormula>
    </tableColumn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A0CDC-4643-1D49-B4FC-D3BBDC461810}">
  <dimension ref="B2:AA19"/>
  <sheetViews>
    <sheetView tabSelected="1" workbookViewId="0">
      <selection activeCell="L4" sqref="L4"/>
    </sheetView>
  </sheetViews>
  <sheetFormatPr baseColWidth="10" defaultRowHeight="16" x14ac:dyDescent="0.2"/>
  <cols>
    <col min="6" max="6" width="17.1640625" customWidth="1"/>
    <col min="7" max="7" width="17.33203125" customWidth="1"/>
    <col min="8" max="8" width="18.83203125" customWidth="1"/>
    <col min="9" max="9" width="20.5" customWidth="1"/>
    <col min="10" max="10" width="18.6640625" customWidth="1"/>
    <col min="11" max="11" width="15.6640625" customWidth="1"/>
    <col min="12" max="12" width="19" customWidth="1"/>
    <col min="13" max="13" width="18.1640625" customWidth="1"/>
    <col min="14" max="14" width="18.83203125" customWidth="1"/>
    <col min="15" max="15" width="23.33203125" customWidth="1"/>
    <col min="16" max="16" width="21.1640625" customWidth="1"/>
  </cols>
  <sheetData>
    <row r="2" spans="2:27" ht="24" x14ac:dyDescent="0.3">
      <c r="B2" s="1" t="s">
        <v>21</v>
      </c>
    </row>
    <row r="3" spans="2:27" ht="24" x14ac:dyDescent="0.3">
      <c r="B3" s="1" t="s">
        <v>7</v>
      </c>
    </row>
    <row r="4" spans="2:27" ht="24" x14ac:dyDescent="0.3">
      <c r="B4" s="1" t="s">
        <v>28</v>
      </c>
    </row>
    <row r="5" spans="2:27" ht="24" x14ac:dyDescent="0.3">
      <c r="B5" s="1"/>
    </row>
    <row r="6" spans="2:27" ht="22" x14ac:dyDescent="0.3">
      <c r="B6" s="2" t="s">
        <v>0</v>
      </c>
    </row>
    <row r="8" spans="2:27" ht="22" x14ac:dyDescent="0.3">
      <c r="B8" s="3" t="s">
        <v>1</v>
      </c>
      <c r="C8" s="3" t="s">
        <v>2</v>
      </c>
      <c r="D8" s="3" t="s">
        <v>3</v>
      </c>
      <c r="E8" s="3" t="s">
        <v>4</v>
      </c>
      <c r="F8" s="3" t="s">
        <v>9</v>
      </c>
      <c r="G8" s="3" t="s">
        <v>10</v>
      </c>
      <c r="H8" s="3" t="s">
        <v>5</v>
      </c>
      <c r="I8" s="3" t="s">
        <v>6</v>
      </c>
      <c r="J8" s="3" t="s">
        <v>11</v>
      </c>
      <c r="K8" s="3" t="s">
        <v>12</v>
      </c>
      <c r="L8" s="3" t="s">
        <v>13</v>
      </c>
      <c r="M8" s="3" t="s">
        <v>14</v>
      </c>
      <c r="N8" s="3" t="s">
        <v>15</v>
      </c>
      <c r="O8" s="3" t="s">
        <v>16</v>
      </c>
      <c r="P8" s="3" t="s">
        <v>17</v>
      </c>
    </row>
    <row r="9" spans="2:27" ht="22" x14ac:dyDescent="0.3">
      <c r="B9" s="4" t="s">
        <v>18</v>
      </c>
      <c r="C9" s="5">
        <v>9</v>
      </c>
      <c r="D9" s="5">
        <v>7</v>
      </c>
      <c r="E9" s="5">
        <v>2</v>
      </c>
      <c r="F9" s="6">
        <v>8.91</v>
      </c>
      <c r="G9" s="6">
        <v>5.78</v>
      </c>
      <c r="H9" s="6">
        <f>F9/G9</f>
        <v>1.5415224913494809</v>
      </c>
      <c r="I9" s="7">
        <f>RANK(H9,H$9:H$16,0)</f>
        <v>3</v>
      </c>
      <c r="J9" s="6">
        <v>0.27</v>
      </c>
      <c r="K9" s="6">
        <v>0.24</v>
      </c>
      <c r="L9" s="6">
        <v>0.27</v>
      </c>
      <c r="M9" s="6">
        <v>0.54</v>
      </c>
      <c r="N9" s="6">
        <f>J9-K9</f>
        <v>3.0000000000000027E-2</v>
      </c>
      <c r="O9" s="6">
        <f>L9+M9</f>
        <v>0.81</v>
      </c>
      <c r="P9" s="6">
        <f>N9+O9</f>
        <v>0.84000000000000008</v>
      </c>
      <c r="Q9" s="8"/>
      <c r="R9" s="8"/>
      <c r="S9" s="3"/>
      <c r="T9" s="8"/>
      <c r="U9" s="8"/>
      <c r="V9" s="6"/>
      <c r="W9" s="3"/>
      <c r="X9" s="8"/>
      <c r="Y9" s="3"/>
      <c r="Z9" s="8"/>
      <c r="AA9" s="3"/>
    </row>
    <row r="10" spans="2:27" ht="22" x14ac:dyDescent="0.3">
      <c r="B10" s="4" t="s">
        <v>8</v>
      </c>
      <c r="C10" s="5">
        <v>9</v>
      </c>
      <c r="D10" s="5">
        <v>9</v>
      </c>
      <c r="E10" s="5">
        <v>0</v>
      </c>
      <c r="F10" s="6">
        <v>10.32</v>
      </c>
      <c r="G10" s="6">
        <v>4.29</v>
      </c>
      <c r="H10" s="6">
        <f>F10/G10</f>
        <v>2.4055944055944058</v>
      </c>
      <c r="I10" s="7">
        <f>RANK(H10,H$9:H$16,0)</f>
        <v>1</v>
      </c>
      <c r="J10" s="6">
        <v>0.57999999999999996</v>
      </c>
      <c r="K10" s="6">
        <v>0.13</v>
      </c>
      <c r="L10" s="6">
        <v>0.69</v>
      </c>
      <c r="M10" s="6">
        <v>0.33</v>
      </c>
      <c r="N10" s="6">
        <f>J10-K10</f>
        <v>0.44999999999999996</v>
      </c>
      <c r="O10" s="6">
        <f>L10+M10</f>
        <v>1.02</v>
      </c>
      <c r="P10" s="6">
        <f>N10+O10</f>
        <v>1.47</v>
      </c>
      <c r="Q10" s="8"/>
      <c r="R10" s="8"/>
      <c r="S10" s="3"/>
      <c r="T10" s="3"/>
      <c r="U10" s="3"/>
      <c r="V10" s="6"/>
      <c r="W10" s="3"/>
      <c r="X10" s="8"/>
      <c r="Y10" s="3"/>
      <c r="Z10" s="8"/>
      <c r="AA10" s="3"/>
    </row>
    <row r="11" spans="2:27" ht="22" x14ac:dyDescent="0.3">
      <c r="B11" s="4" t="s">
        <v>19</v>
      </c>
      <c r="C11" s="5">
        <v>7</v>
      </c>
      <c r="D11" s="5">
        <v>3</v>
      </c>
      <c r="E11" s="5">
        <v>4</v>
      </c>
      <c r="F11" s="6">
        <v>7.17</v>
      </c>
      <c r="G11" s="6">
        <v>5.66</v>
      </c>
      <c r="H11" s="6">
        <f>F11/G11</f>
        <v>1.2667844522968197</v>
      </c>
      <c r="I11" s="7">
        <f>RANK(H11,H$9:H$16,0)</f>
        <v>4</v>
      </c>
      <c r="J11" s="6">
        <v>0.35</v>
      </c>
      <c r="K11" s="6">
        <v>0.12</v>
      </c>
      <c r="L11" s="6">
        <v>0.63</v>
      </c>
      <c r="M11" s="6">
        <v>0.36</v>
      </c>
      <c r="N11" s="6">
        <f>J11-K11</f>
        <v>0.22999999999999998</v>
      </c>
      <c r="O11" s="6">
        <f>L11+M11</f>
        <v>0.99</v>
      </c>
      <c r="P11" s="6">
        <f>N11+O11</f>
        <v>1.22</v>
      </c>
      <c r="Q11" s="8"/>
      <c r="R11" s="8"/>
      <c r="S11" s="3"/>
      <c r="T11" s="8"/>
      <c r="U11" s="8"/>
      <c r="V11" s="6"/>
      <c r="W11" s="3"/>
      <c r="X11" s="8"/>
      <c r="Y11" s="3"/>
      <c r="Z11" s="8"/>
      <c r="AA11" s="3"/>
    </row>
    <row r="12" spans="2:27" ht="22" x14ac:dyDescent="0.3">
      <c r="B12" s="4" t="s">
        <v>20</v>
      </c>
      <c r="C12" s="5">
        <v>7</v>
      </c>
      <c r="D12" s="5">
        <v>1</v>
      </c>
      <c r="E12" s="5">
        <v>6</v>
      </c>
      <c r="F12" s="6">
        <v>2.86</v>
      </c>
      <c r="G12" s="6">
        <v>14.29</v>
      </c>
      <c r="H12" s="6">
        <f>F12/G12</f>
        <v>0.20013995801259624</v>
      </c>
      <c r="I12" s="7">
        <f>RANK(H12,H$9:H$16,0)</f>
        <v>8</v>
      </c>
      <c r="J12" s="6">
        <v>0.04</v>
      </c>
      <c r="K12" s="6">
        <v>0.71</v>
      </c>
      <c r="L12" s="6">
        <v>0.27</v>
      </c>
      <c r="M12" s="6">
        <v>0.21</v>
      </c>
      <c r="N12" s="6">
        <f>J12-K12</f>
        <v>-0.66999999999999993</v>
      </c>
      <c r="O12" s="6">
        <f>L12+M12</f>
        <v>0.48</v>
      </c>
      <c r="P12" s="6">
        <f>N12+O12</f>
        <v>-0.18999999999999995</v>
      </c>
      <c r="Q12" s="8"/>
      <c r="R12" s="8"/>
      <c r="S12" s="3"/>
      <c r="T12" s="8"/>
      <c r="U12" s="8"/>
      <c r="V12" s="6"/>
      <c r="W12" s="3"/>
      <c r="X12" s="8"/>
      <c r="Y12" s="3"/>
      <c r="Z12" s="8"/>
      <c r="AA12" s="3"/>
    </row>
    <row r="13" spans="2:27" ht="22" x14ac:dyDescent="0.3">
      <c r="B13" s="4" t="s">
        <v>22</v>
      </c>
      <c r="C13" s="5">
        <v>9</v>
      </c>
      <c r="D13" s="5">
        <v>5</v>
      </c>
      <c r="E13" s="5">
        <v>4</v>
      </c>
      <c r="F13" s="6">
        <v>8.2799999999999994</v>
      </c>
      <c r="G13" s="6">
        <v>5.16</v>
      </c>
      <c r="H13" s="6">
        <f>F13/G13</f>
        <v>1.6046511627906974</v>
      </c>
      <c r="I13" s="7">
        <f>RANK(H13,H$9:H$16,0)</f>
        <v>2</v>
      </c>
      <c r="J13" s="6">
        <v>0.36</v>
      </c>
      <c r="K13" s="6">
        <v>0.28000000000000003</v>
      </c>
      <c r="L13" s="6">
        <v>0.73</v>
      </c>
      <c r="M13" s="6">
        <v>0.34</v>
      </c>
      <c r="N13" s="6">
        <f>J13-K13</f>
        <v>7.999999999999996E-2</v>
      </c>
      <c r="O13" s="6">
        <f>L13+M13</f>
        <v>1.07</v>
      </c>
      <c r="P13" s="6">
        <f>N13+O13</f>
        <v>1.1499999999999999</v>
      </c>
      <c r="Q13" s="8"/>
      <c r="R13" s="8"/>
      <c r="S13" s="3"/>
      <c r="T13" s="8"/>
      <c r="U13" s="8"/>
      <c r="V13" s="6"/>
      <c r="W13" s="3"/>
      <c r="X13" s="8"/>
      <c r="Y13" s="3"/>
      <c r="Z13" s="8"/>
      <c r="AA13" s="3"/>
    </row>
    <row r="14" spans="2:27" ht="22" x14ac:dyDescent="0.3">
      <c r="B14" s="4" t="s">
        <v>23</v>
      </c>
      <c r="C14" s="5">
        <v>7</v>
      </c>
      <c r="D14" s="5">
        <v>3</v>
      </c>
      <c r="E14" s="5">
        <v>4</v>
      </c>
      <c r="F14" s="6">
        <v>8.5399999999999991</v>
      </c>
      <c r="G14" s="6">
        <v>10.49</v>
      </c>
      <c r="H14" s="6">
        <f>F14/G14</f>
        <v>0.81410867492850325</v>
      </c>
      <c r="I14" s="7">
        <f>RANK(H14,H$9:H$16,0)</f>
        <v>6</v>
      </c>
      <c r="J14" s="6">
        <v>0.2</v>
      </c>
      <c r="K14" s="6">
        <v>0.6</v>
      </c>
      <c r="L14" s="6">
        <v>0.5</v>
      </c>
      <c r="M14" s="6">
        <v>0.43</v>
      </c>
      <c r="N14" s="6">
        <f>J14-K14</f>
        <v>-0.39999999999999997</v>
      </c>
      <c r="O14" s="6">
        <f>L14+M14</f>
        <v>0.92999999999999994</v>
      </c>
      <c r="P14" s="6">
        <f>N14+O14</f>
        <v>0.53</v>
      </c>
      <c r="Q14" s="8"/>
      <c r="R14" s="8"/>
      <c r="S14" s="3"/>
      <c r="T14" s="8"/>
      <c r="U14" s="8"/>
      <c r="V14" s="6"/>
      <c r="W14" s="3"/>
      <c r="X14" s="8"/>
      <c r="Y14" s="3"/>
      <c r="Z14" s="8"/>
      <c r="AA14" s="3"/>
    </row>
    <row r="15" spans="2:27" ht="22" x14ac:dyDescent="0.3">
      <c r="B15" s="4" t="s">
        <v>24</v>
      </c>
      <c r="C15" s="5">
        <v>9</v>
      </c>
      <c r="D15" s="5">
        <v>4</v>
      </c>
      <c r="E15" s="5">
        <v>5</v>
      </c>
      <c r="F15" s="6">
        <v>6.56</v>
      </c>
      <c r="G15" s="6">
        <v>7.38</v>
      </c>
      <c r="H15" s="6">
        <f>F15/G15</f>
        <v>0.88888888888888884</v>
      </c>
      <c r="I15" s="7">
        <f>RANK(H15,H$9:H$16,0)</f>
        <v>5</v>
      </c>
      <c r="J15" s="6">
        <v>0.23</v>
      </c>
      <c r="K15" s="6">
        <v>0.53</v>
      </c>
      <c r="L15" s="6">
        <v>0.54</v>
      </c>
      <c r="M15" s="6">
        <v>0.48</v>
      </c>
      <c r="N15" s="6">
        <f>J15-K15</f>
        <v>-0.30000000000000004</v>
      </c>
      <c r="O15" s="6">
        <f>L15+M15</f>
        <v>1.02</v>
      </c>
      <c r="P15" s="6">
        <f>N15+O15</f>
        <v>0.72</v>
      </c>
      <c r="Q15" s="8"/>
      <c r="R15" s="8"/>
      <c r="S15" s="3"/>
      <c r="T15" s="8"/>
      <c r="U15" s="8"/>
      <c r="V15" s="6"/>
      <c r="W15" s="3"/>
      <c r="X15" s="8"/>
      <c r="Y15" s="3"/>
      <c r="Z15" s="8"/>
      <c r="AA15" s="3"/>
    </row>
    <row r="16" spans="2:27" ht="22" x14ac:dyDescent="0.3">
      <c r="B16" s="4" t="s">
        <v>25</v>
      </c>
      <c r="C16" s="5">
        <v>7</v>
      </c>
      <c r="D16" s="5">
        <v>0</v>
      </c>
      <c r="E16" s="5">
        <v>7</v>
      </c>
      <c r="F16" s="6">
        <v>5.38</v>
      </c>
      <c r="G16" s="6">
        <v>10.19</v>
      </c>
      <c r="H16" s="6">
        <f>F16/G16</f>
        <v>0.52796859666339546</v>
      </c>
      <c r="I16" s="7">
        <f>RANK(H16,H$9:H$16,0)</f>
        <v>7</v>
      </c>
      <c r="J16" s="6">
        <v>0.24</v>
      </c>
      <c r="K16" s="6">
        <v>0.39</v>
      </c>
      <c r="L16" s="6">
        <v>0.47</v>
      </c>
      <c r="M16" s="6">
        <v>0.13</v>
      </c>
      <c r="N16" s="6">
        <f>J16-K16</f>
        <v>-0.15000000000000002</v>
      </c>
      <c r="O16" s="10">
        <f>L16+M16</f>
        <v>0.6</v>
      </c>
      <c r="P16" s="6">
        <f>N16+O16</f>
        <v>0.44999999999999996</v>
      </c>
      <c r="Q16" s="3"/>
      <c r="R16" s="3"/>
      <c r="S16" s="3"/>
      <c r="T16" s="3"/>
      <c r="U16" s="3"/>
      <c r="V16" s="9"/>
      <c r="W16" s="3"/>
      <c r="X16" s="3"/>
      <c r="Y16" s="3"/>
      <c r="Z16" s="3"/>
      <c r="AA16" s="3"/>
    </row>
    <row r="17" spans="2:27" ht="22" x14ac:dyDescent="0.3">
      <c r="B17" s="4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3"/>
      <c r="P17" s="8"/>
      <c r="Q17" s="8"/>
      <c r="R17" s="8"/>
      <c r="S17" s="3"/>
      <c r="T17" s="8"/>
      <c r="U17" s="8"/>
      <c r="V17" s="6"/>
      <c r="W17" s="3"/>
      <c r="X17" s="8"/>
      <c r="Y17" s="3"/>
      <c r="Z17" s="8"/>
      <c r="AA17" s="3"/>
    </row>
    <row r="18" spans="2:27" ht="22" x14ac:dyDescent="0.3">
      <c r="B18" s="3" t="s">
        <v>26</v>
      </c>
      <c r="C18" s="3"/>
      <c r="D18" s="3"/>
      <c r="E18" s="3"/>
      <c r="F18" s="9">
        <f t="shared" ref="F18:G18" si="0">MEDIAN(F9:F16)</f>
        <v>7.7249999999999996</v>
      </c>
      <c r="G18" s="9">
        <f t="shared" si="0"/>
        <v>6.58</v>
      </c>
      <c r="H18" s="9">
        <f>MEDIAN(H9:H16)</f>
        <v>1.0778366705928542</v>
      </c>
      <c r="I18" s="3"/>
      <c r="J18" s="9">
        <f t="shared" ref="J18:P18" si="1">MEDIAN(J9:J16)</f>
        <v>0.255</v>
      </c>
      <c r="K18" s="9">
        <f t="shared" si="1"/>
        <v>0.33500000000000002</v>
      </c>
      <c r="L18" s="9">
        <f t="shared" si="1"/>
        <v>0.52</v>
      </c>
      <c r="M18" s="9">
        <f t="shared" si="1"/>
        <v>0.35</v>
      </c>
      <c r="N18" s="9">
        <f t="shared" si="1"/>
        <v>-0.06</v>
      </c>
      <c r="O18" s="9">
        <f t="shared" si="1"/>
        <v>0.96</v>
      </c>
      <c r="P18" s="9">
        <f t="shared" si="1"/>
        <v>0.78</v>
      </c>
    </row>
    <row r="19" spans="2:27" ht="22" x14ac:dyDescent="0.3">
      <c r="B19" s="3" t="s">
        <v>27</v>
      </c>
      <c r="C19" s="3"/>
      <c r="D19" s="3"/>
      <c r="E19" s="3"/>
      <c r="F19" s="9">
        <f t="shared" ref="F19:G19" si="2">AVERAGE(F9:F16)</f>
        <v>7.2525000000000004</v>
      </c>
      <c r="G19" s="9">
        <f t="shared" si="2"/>
        <v>7.9050000000000002</v>
      </c>
      <c r="H19" s="9">
        <f>AVERAGE(H9:H16)</f>
        <v>1.1562073288155985</v>
      </c>
      <c r="I19" s="3"/>
      <c r="J19" s="9">
        <f t="shared" ref="J19:P19" si="3">AVERAGE(J9:J16)</f>
        <v>0.28375000000000006</v>
      </c>
      <c r="K19" s="9">
        <f t="shared" si="3"/>
        <v>0.37500000000000006</v>
      </c>
      <c r="L19" s="9">
        <f t="shared" si="3"/>
        <v>0.51249999999999996</v>
      </c>
      <c r="M19" s="9">
        <f t="shared" si="3"/>
        <v>0.35249999999999998</v>
      </c>
      <c r="N19" s="9">
        <f t="shared" si="3"/>
        <v>-9.1250000000000012E-2</v>
      </c>
      <c r="O19" s="9">
        <f t="shared" si="3"/>
        <v>0.86499999999999999</v>
      </c>
      <c r="P19" s="9">
        <f t="shared" si="3"/>
        <v>0.77375000000000005</v>
      </c>
    </row>
  </sheetData>
  <pageMargins left="0.7" right="0.7" top="0.75" bottom="0.75" header="0.3" footer="0.3"/>
  <pageSetup orientation="portrait" horizontalDpi="0" verticalDpi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Glenn Paulley</dc:creator>
  <cp:lastModifiedBy>Glenn Paulley</cp:lastModifiedBy>
  <dcterms:created xsi:type="dcterms:W3CDTF">2026-01-19T14:12:19Z</dcterms:created>
  <dcterms:modified xsi:type="dcterms:W3CDTF">2026-01-20T01:32:13Z</dcterms:modified>
</cp:coreProperties>
</file>