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lennpaulley/Documents/personal/curling/2024-2025/OUA Events/OUA Provincials/"/>
    </mc:Choice>
  </mc:AlternateContent>
  <xr:revisionPtr revIDLastSave="0" documentId="13_ncr:1_{AD3A2590-4D7B-5542-B6F5-97C3B8ACC343}" xr6:coauthVersionLast="47" xr6:coauthVersionMax="47" xr10:uidLastSave="{00000000-0000-0000-0000-000000000000}"/>
  <bookViews>
    <workbookView xWindow="-60840" yWindow="500" windowWidth="56220" windowHeight="34100" xr2:uid="{DC204F42-B6AB-3B4C-BC8D-9CFDF7A4B3AC}"/>
  </bookViews>
  <sheets>
    <sheet name="OUA 2025 Women" sheetId="1" r:id="rId1"/>
    <sheet name="Charts" sheetId="4" r:id="rId2"/>
  </sheets>
  <definedNames>
    <definedName name="_xlchart.v1.0" hidden="1">'OUA 2025 Women'!$P$102:$P$117</definedName>
    <definedName name="_xlchart.v1.1" hidden="1">Charts!$T$9</definedName>
    <definedName name="_xlchart.v1.10" hidden="1">Charts!$C$5</definedName>
    <definedName name="_xlchart.v1.11" hidden="1">Charts!$L$5</definedName>
    <definedName name="_xlchart.v1.12" hidden="1">Charts!$N$102:$N$117</definedName>
    <definedName name="_xlchart.v1.13" hidden="1">Charts!$T$9</definedName>
    <definedName name="_xlchart.v1.14" hidden="1">'OUA 2025 Women'!$C$128:$C$143</definedName>
    <definedName name="_xlchart.v1.15" hidden="1">'OUA 2025 Women'!$J$8:$J$23</definedName>
    <definedName name="_xlchart.v1.16" hidden="1">'OUA 2025 Women'!$P$102:$P$117</definedName>
    <definedName name="_xlchart.v1.17" hidden="1">Charts!$T$9</definedName>
    <definedName name="_xlchart.v1.18" hidden="1">Charts!$U$5</definedName>
    <definedName name="_xlchart.v1.2" hidden="1">Charts!$U$5</definedName>
    <definedName name="_xlchart.v1.3" hidden="1">'OUA 2025 Women'!$I$78:$I$93</definedName>
    <definedName name="_xlchart.v1.4" hidden="1">Charts!$A$3</definedName>
    <definedName name="_xlchart.v1.5" hidden="1">Charts!$C$5</definedName>
    <definedName name="_xlchart.v1.6" hidden="1">'OUA 2025 Women'!$I$78:$I$93</definedName>
    <definedName name="_xlchart.v1.7" hidden="1">Charts!$C$5</definedName>
    <definedName name="_xlchart.v1.8" hidden="1">'OUA 2025 Women'!$I$78:$I$93</definedName>
    <definedName name="_xlchart.v1.9" hidden="1">'OUA 2025 Women'!$N$102:$N$117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6" i="1" l="1"/>
  <c r="C145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M96" i="1"/>
  <c r="L96" i="1"/>
  <c r="K96" i="1"/>
  <c r="J96" i="1"/>
  <c r="I96" i="1"/>
  <c r="H96" i="1"/>
  <c r="G96" i="1"/>
  <c r="F96" i="1"/>
  <c r="E96" i="1"/>
  <c r="M95" i="1"/>
  <c r="L95" i="1"/>
  <c r="K95" i="1"/>
  <c r="J95" i="1"/>
  <c r="I95" i="1"/>
  <c r="H95" i="1"/>
  <c r="G95" i="1"/>
  <c r="F95" i="1"/>
  <c r="E95" i="1"/>
  <c r="D96" i="1"/>
  <c r="D95" i="1"/>
  <c r="M120" i="1"/>
  <c r="L120" i="1"/>
  <c r="K120" i="1"/>
  <c r="J120" i="1"/>
  <c r="I120" i="1"/>
  <c r="H120" i="1"/>
  <c r="G120" i="1"/>
  <c r="F120" i="1"/>
  <c r="E120" i="1"/>
  <c r="D120" i="1"/>
  <c r="M119" i="1"/>
  <c r="L119" i="1"/>
  <c r="K119" i="1"/>
  <c r="J119" i="1"/>
  <c r="I119" i="1"/>
  <c r="H119" i="1"/>
  <c r="G119" i="1"/>
  <c r="F119" i="1"/>
  <c r="E119" i="1"/>
  <c r="D119" i="1"/>
  <c r="O49" i="1"/>
  <c r="N49" i="1"/>
  <c r="M49" i="1"/>
  <c r="L49" i="1"/>
  <c r="K49" i="1"/>
  <c r="J49" i="1"/>
  <c r="I49" i="1"/>
  <c r="G49" i="1"/>
  <c r="O72" i="1"/>
  <c r="N72" i="1"/>
  <c r="M72" i="1"/>
  <c r="L72" i="1"/>
  <c r="K72" i="1"/>
  <c r="J72" i="1"/>
  <c r="I72" i="1"/>
  <c r="G72" i="1"/>
  <c r="R72" i="1"/>
  <c r="R49" i="1"/>
  <c r="R48" i="1"/>
  <c r="O48" i="1"/>
  <c r="N48" i="1"/>
  <c r="M48" i="1"/>
  <c r="L48" i="1"/>
  <c r="K48" i="1"/>
  <c r="J48" i="1"/>
  <c r="I48" i="1"/>
  <c r="G48" i="1"/>
  <c r="I26" i="1"/>
  <c r="H26" i="1"/>
  <c r="I25" i="1"/>
  <c r="H25" i="1"/>
  <c r="R71" i="1"/>
  <c r="O71" i="1"/>
  <c r="N71" i="1"/>
  <c r="M71" i="1"/>
  <c r="L71" i="1"/>
  <c r="K71" i="1"/>
  <c r="J71" i="1"/>
  <c r="I71" i="1"/>
  <c r="G7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Q95" i="1" l="1"/>
  <c r="N96" i="1"/>
  <c r="Q96" i="1"/>
  <c r="N120" i="1"/>
  <c r="P120" i="1"/>
  <c r="N95" i="1"/>
  <c r="N119" i="1"/>
  <c r="P119" i="1"/>
  <c r="J26" i="1"/>
  <c r="J25" i="1"/>
  <c r="R112" i="1"/>
  <c r="R106" i="1"/>
  <c r="R105" i="1"/>
  <c r="R102" i="1"/>
  <c r="R104" i="1"/>
  <c r="R103" i="1"/>
  <c r="R117" i="1"/>
  <c r="R116" i="1"/>
  <c r="R115" i="1"/>
  <c r="R114" i="1"/>
  <c r="R113" i="1"/>
  <c r="R111" i="1"/>
  <c r="R110" i="1"/>
  <c r="R109" i="1"/>
  <c r="R108" i="1"/>
  <c r="R107" i="1"/>
  <c r="K8" i="1"/>
  <c r="K11" i="1"/>
  <c r="K12" i="1"/>
  <c r="K13" i="1"/>
  <c r="K14" i="1"/>
  <c r="K15" i="1"/>
  <c r="K16" i="1"/>
  <c r="K17" i="1"/>
  <c r="K9" i="1"/>
  <c r="K18" i="1"/>
  <c r="K19" i="1"/>
  <c r="K10" i="1"/>
  <c r="K20" i="1"/>
  <c r="K22" i="1"/>
  <c r="K23" i="1"/>
  <c r="K21" i="1"/>
  <c r="Q104" i="1"/>
  <c r="Q103" i="1"/>
  <c r="Q117" i="1"/>
  <c r="Q102" i="1"/>
  <c r="R78" i="1"/>
  <c r="Q105" i="1"/>
  <c r="Q106" i="1"/>
  <c r="Q107" i="1"/>
  <c r="Q108" i="1"/>
  <c r="Q109" i="1"/>
  <c r="Q110" i="1"/>
  <c r="Q113" i="1"/>
  <c r="Q111" i="1"/>
  <c r="Q114" i="1"/>
  <c r="Q112" i="1"/>
  <c r="Q115" i="1"/>
  <c r="Q116" i="1"/>
  <c r="R81" i="1"/>
  <c r="R85" i="1"/>
  <c r="R79" i="1"/>
  <c r="R82" i="1"/>
  <c r="R90" i="1"/>
  <c r="R80" i="1"/>
  <c r="R83" i="1"/>
  <c r="R84" i="1"/>
  <c r="R91" i="1"/>
  <c r="R86" i="1"/>
  <c r="R88" i="1"/>
  <c r="R87" i="1"/>
  <c r="R89" i="1"/>
  <c r="R92" i="1"/>
  <c r="R93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Q35" i="1"/>
  <c r="Q34" i="1"/>
  <c r="Q36" i="1"/>
  <c r="Q39" i="1"/>
  <c r="Q40" i="1"/>
  <c r="Q41" i="1"/>
  <c r="Q38" i="1"/>
  <c r="Q42" i="1"/>
  <c r="Q43" i="1"/>
  <c r="Q44" i="1"/>
  <c r="Q45" i="1"/>
  <c r="Q37" i="1"/>
  <c r="Q46" i="1"/>
  <c r="Q31" i="1"/>
  <c r="Q33" i="1"/>
  <c r="Q32" i="1"/>
  <c r="R120" i="1" l="1"/>
  <c r="R119" i="1"/>
  <c r="S112" i="1"/>
  <c r="S110" i="1"/>
  <c r="S102" i="1"/>
  <c r="S106" i="1"/>
  <c r="S103" i="1"/>
  <c r="S109" i="1"/>
  <c r="S105" i="1"/>
  <c r="S117" i="1"/>
  <c r="S111" i="1"/>
  <c r="S115" i="1"/>
  <c r="S114" i="1"/>
  <c r="S116" i="1"/>
  <c r="S113" i="1"/>
  <c r="S104" i="1"/>
  <c r="S107" i="1"/>
  <c r="S108" i="1"/>
</calcChain>
</file>

<file path=xl/sharedStrings.xml><?xml version="1.0" encoding="utf-8"?>
<sst xmlns="http://schemas.openxmlformats.org/spreadsheetml/2006/main" count="244" uniqueCount="91">
  <si>
    <t>For</t>
  </si>
  <si>
    <t>Against</t>
  </si>
  <si>
    <t>Brock - B</t>
  </si>
  <si>
    <t>Carleton - C</t>
  </si>
  <si>
    <t>Guelph - A</t>
  </si>
  <si>
    <t>Laurentian - A</t>
  </si>
  <si>
    <t>McMaster - B</t>
  </si>
  <si>
    <t>Ontario Tech - D</t>
  </si>
  <si>
    <t>Queen's - D</t>
  </si>
  <si>
    <t>TMU - B</t>
  </si>
  <si>
    <t>Toronto - C</t>
  </si>
  <si>
    <t>Trent - C</t>
  </si>
  <si>
    <t>Waterloo - C</t>
  </si>
  <si>
    <t>Western - A</t>
  </si>
  <si>
    <t>Wilfrid Laurier - D</t>
  </si>
  <si>
    <t>Windsor - A</t>
  </si>
  <si>
    <t>York - B</t>
  </si>
  <si>
    <t>Algoma - D</t>
  </si>
  <si>
    <t>Team</t>
  </si>
  <si>
    <t>Games</t>
  </si>
  <si>
    <t>LSFE</t>
  </si>
  <si>
    <t>1pt</t>
  </si>
  <si>
    <t>2pt</t>
  </si>
  <si>
    <t>Blank Ends</t>
  </si>
  <si>
    <t>Stolen Ends</t>
  </si>
  <si>
    <t>3pt</t>
  </si>
  <si>
    <t>4pt</t>
  </si>
  <si>
    <t>5pt</t>
  </si>
  <si>
    <t>Average</t>
  </si>
  <si>
    <t>Points For</t>
  </si>
  <si>
    <t>Points Against</t>
  </si>
  <si>
    <t>Stolen ends against</t>
  </si>
  <si>
    <t>Multi points for</t>
  </si>
  <si>
    <t>Statistics with Hammer</t>
  </si>
  <si>
    <t>All results - OUA Women's Championship February 2025</t>
  </si>
  <si>
    <t>Blank Ends For</t>
  </si>
  <si>
    <t>Single Points For</t>
  </si>
  <si>
    <t>Statistics without Hammer</t>
  </si>
  <si>
    <t>Force Efficiency</t>
  </si>
  <si>
    <t>Ends without</t>
  </si>
  <si>
    <t>Blank Ends Against</t>
  </si>
  <si>
    <t>Stolen ends</t>
  </si>
  <si>
    <t>Single Points Against</t>
  </si>
  <si>
    <t>Steal Efficiency</t>
  </si>
  <si>
    <t>Idylwylde Golf and Country Club, Sudbury</t>
  </si>
  <si>
    <t>Total Ends</t>
  </si>
  <si>
    <t>Avg per end</t>
  </si>
  <si>
    <t>Total Pts Against</t>
  </si>
  <si>
    <t>Rank Pts Against</t>
  </si>
  <si>
    <t>Total Points For</t>
  </si>
  <si>
    <t>Rank Avs Pts For</t>
  </si>
  <si>
    <t>Rank Pts For</t>
  </si>
  <si>
    <t>Team Summaries</t>
  </si>
  <si>
    <t>Wins</t>
  </si>
  <si>
    <t>Losses</t>
  </si>
  <si>
    <t>Ratio for/against</t>
  </si>
  <si>
    <t>Rank For/Against</t>
  </si>
  <si>
    <t>Stolen Points For</t>
  </si>
  <si>
    <t>Rank Stolen Pts For</t>
  </si>
  <si>
    <t>Stolen Pts Against</t>
  </si>
  <si>
    <t>Rank Avg Pts Against</t>
  </si>
  <si>
    <t>Rank Stolen Pts Against</t>
  </si>
  <si>
    <t>F/A</t>
  </si>
  <si>
    <t>Ends with Hammer</t>
  </si>
  <si>
    <t>Blank Ends For %</t>
  </si>
  <si>
    <t>Stolen Ends Against %</t>
  </si>
  <si>
    <t>Single Points For %</t>
  </si>
  <si>
    <t>Multi Points For %</t>
  </si>
  <si>
    <t>Hammer Efficiency</t>
  </si>
  <si>
    <t>Hammer Efficiency Rank</t>
  </si>
  <si>
    <t>Steal Defence Rank</t>
  </si>
  <si>
    <t>Hammer Factor</t>
  </si>
  <si>
    <t>Hammer Factor Rank</t>
  </si>
  <si>
    <t>Combined Index</t>
  </si>
  <si>
    <t>Combined Index Rank</t>
  </si>
  <si>
    <t>Blank Ends Against %</t>
  </si>
  <si>
    <t>Stolen ends %</t>
  </si>
  <si>
    <t>Single Points Against %</t>
  </si>
  <si>
    <t>Multi points againstMulti points against %</t>
  </si>
  <si>
    <t>Steal Efficiency Rank</t>
  </si>
  <si>
    <t>Force Efficiency Rank</t>
  </si>
  <si>
    <t>Without Hammer Factor</t>
  </si>
  <si>
    <t>WHF Rank</t>
  </si>
  <si>
    <t>Multi points against %</t>
  </si>
  <si>
    <t>Combined Team index - Hammer Index and Without Hammer Index combined</t>
  </si>
  <si>
    <t>Median</t>
  </si>
  <si>
    <t xml:space="preserve">Scotties 2025 Steal Defence </t>
  </si>
  <si>
    <t>Maximum</t>
  </si>
  <si>
    <t>Minimum</t>
  </si>
  <si>
    <t>Scotties 2025 Steal Efficiency</t>
  </si>
  <si>
    <t>Scotties 2025 Force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</si>
</sst>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0.000"/>
  </numFmts>
  <fonts count="16">
    <font>
      <sz val="12"/>
      <color theme="1"/>
      <name val="Calibri"/>
      <family val="2"/>
      <scheme val="minor"/>
    </font>
    <font>
      <sz val="16"/>
      <color rgb="FF212529"/>
      <name val="Inherit"/>
    </font>
    <font>
      <sz val="16"/>
      <color rgb="FF212529"/>
      <name val="Calibri"/>
      <family val="2"/>
      <scheme val="minor"/>
    </font>
    <font>
      <sz val="14"/>
      <color rgb="FF212529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733"/>
      <name val="Calibri"/>
      <family val="2"/>
      <scheme val="minor"/>
    </font>
    <font>
      <sz val="16"/>
      <color rgb="FF212529"/>
      <name val="Inherit"/>
    </font>
    <font>
      <sz val="12"/>
      <color rgb="FF006733"/>
      <name val="Inherit"/>
    </font>
    <font>
      <b/>
      <sz val="16"/>
      <color rgb="FF212529"/>
      <name val="Inherit"/>
    </font>
    <font>
      <b/>
      <sz val="16"/>
      <color rgb="FF212529"/>
      <name val="Calibri"/>
      <family val="2"/>
      <scheme val="minor"/>
    </font>
    <font>
      <sz val="12"/>
      <color rgb="FF006733"/>
      <name val="Calibri"/>
      <family val="2"/>
      <scheme val="minor"/>
    </font>
    <font>
      <b/>
      <sz val="14"/>
      <color rgb="FF21252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E87196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5" fillId="0" borderId="0" xfId="0" applyNumberFormat="1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2" fontId="2" fillId="7" borderId="0" xfId="1" applyNumberFormat="1" applyFont="1" applyFill="1"/>
    <xf numFmtId="2" fontId="5" fillId="3" borderId="0" xfId="0" applyNumberFormat="1" applyFont="1" applyFill="1"/>
    <xf numFmtId="2" fontId="5" fillId="4" borderId="0" xfId="0" applyNumberFormat="1" applyFont="1" applyFill="1"/>
    <xf numFmtId="167" fontId="5" fillId="5" borderId="0" xfId="0" applyNumberFormat="1" applyFont="1" applyFill="1"/>
    <xf numFmtId="1" fontId="2" fillId="0" borderId="0" xfId="0" applyNumberFormat="1" applyFont="1"/>
    <xf numFmtId="1" fontId="5" fillId="0" borderId="0" xfId="0" applyNumberFormat="1" applyFont="1"/>
    <xf numFmtId="1" fontId="5" fillId="3" borderId="0" xfId="0" applyNumberFormat="1" applyFont="1" applyFill="1"/>
    <xf numFmtId="1" fontId="5" fillId="4" borderId="0" xfId="0" applyNumberFormat="1" applyFont="1" applyFill="1"/>
    <xf numFmtId="1" fontId="5" fillId="5" borderId="0" xfId="0" applyNumberFormat="1" applyFont="1" applyFill="1"/>
    <xf numFmtId="1" fontId="5" fillId="2" borderId="0" xfId="0" applyNumberFormat="1" applyFont="1" applyFill="1"/>
    <xf numFmtId="1" fontId="2" fillId="2" borderId="0" xfId="0" applyNumberFormat="1" applyFont="1" applyFill="1"/>
    <xf numFmtId="2" fontId="5" fillId="6" borderId="0" xfId="0" applyNumberFormat="1" applyFont="1" applyFill="1"/>
    <xf numFmtId="2" fontId="5" fillId="7" borderId="0" xfId="0" applyNumberFormat="1" applyFont="1" applyFill="1"/>
    <xf numFmtId="167" fontId="5" fillId="8" borderId="0" xfId="0" applyNumberFormat="1" applyFont="1" applyFill="1"/>
    <xf numFmtId="164" fontId="5" fillId="7" borderId="0" xfId="0" applyNumberFormat="1" applyFont="1" applyFill="1"/>
    <xf numFmtId="1" fontId="2" fillId="7" borderId="0" xfId="0" applyNumberFormat="1" applyFont="1" applyFill="1"/>
    <xf numFmtId="1" fontId="5" fillId="6" borderId="0" xfId="0" applyNumberFormat="1" applyFont="1" applyFill="1"/>
    <xf numFmtId="1" fontId="5" fillId="7" borderId="0" xfId="0" applyNumberFormat="1" applyFont="1" applyFill="1"/>
    <xf numFmtId="1" fontId="5" fillId="8" borderId="0" xfId="0" applyNumberFormat="1" applyFont="1" applyFill="1"/>
    <xf numFmtId="1" fontId="0" fillId="0" borderId="0" xfId="0" applyNumberFormat="1"/>
    <xf numFmtId="2" fontId="0" fillId="0" borderId="0" xfId="0" applyNumberFormat="1"/>
    <xf numFmtId="0" fontId="6" fillId="0" borderId="1" xfId="0" applyFont="1" applyBorder="1"/>
    <xf numFmtId="2" fontId="12" fillId="0" borderId="0" xfId="0" applyNumberFormat="1" applyFont="1"/>
    <xf numFmtId="1" fontId="10" fillId="0" borderId="0" xfId="0" applyNumberFormat="1" applyFont="1"/>
  </cellXfs>
  <cellStyles count="2">
    <cellStyle name="Normal" xfId="0" builtinId="0"/>
    <cellStyle name="Percent" xfId="1" builtinId="5"/>
  </cellStyles>
  <dxfs count="91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7" formatCode="0.000"/>
      <fill>
        <patternFill patternType="solid">
          <fgColor indexed="64"/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2" formatCode="0.00"/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7" formatCode="0.000"/>
      <fill>
        <patternFill patternType="solid">
          <fgColor indexed="64"/>
          <bgColor rgb="FFE8719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rgb="FFE8719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.0"/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Calibri"/>
        <family val="2"/>
        <scheme val="minor"/>
      </font>
    </dxf>
  </dxfs>
  <tableStyles count="0" defaultTableStyle="TableStyleMedium2" defaultPivotStyle="PivotStyleLight16"/>
  <colors>
    <mruColors>
      <color rgb="FF006733"/>
      <color rgb="FF58B928"/>
      <color rgb="FFE87196"/>
      <color rgb="FFFF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image" Target="../media/image1.jpg"/></Relationships>
</file>

<file path=xl/charts/_rels/chartEx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image" Target="../media/image2.jpg"/></Relationships>
</file>

<file path=xl/charts/_rels/chartEx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image" Target="../media/image3.jpg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  <cx:data id="1">
      <cx:numDim type="val">
        <cx:f>_xlchart.v1.5</cx:f>
      </cx:numDim>
    </cx:data>
  </cx:chartData>
  <cx:chart>
    <cx:title pos="t" align="ctr" overlay="0">
      <cx:tx>
        <cx:txData>
          <cx:v>Steal Defence - All teams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Steal Defence - All teams</a:t>
          </a:r>
        </a:p>
      </cx:txPr>
    </cx:title>
    <cx:plotArea>
      <cx:plotAreaRegion>
        <cx:plotSurface>
          <cx:spPr>
            <a:blipFill>
              <a:blip r:embed="rId1">
                <a:alphaModFix amt="16033"/>
              </a:blip>
              <a:stretch>
                <a:fillRect/>
              </a:stretch>
            </a:blipFill>
          </cx:spPr>
        </cx:plotSurface>
        <cx:series layoutId="boxWhisker" uniqueId="{14A06160-DAB3-B049-8415-4738F25A931E}">
          <cx:tx>
            <cx:txData>
              <cx:v>Steal Defence</cx:v>
            </cx:txData>
          </cx:tx>
          <cx:spPr>
            <a:solidFill>
              <a:srgbClr val="006733">
                <a:alpha val="12869"/>
              </a:srgbClr>
            </a:solidFill>
            <a:ln w="19050">
              <a:solidFill>
                <a:schemeClr val="tx1">
                  <a:lumMod val="50000"/>
                  <a:lumOff val="50000"/>
                </a:schemeClr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statistics quartileMethod="exclusive"/>
          </cx:layoutPr>
        </cx:series>
        <cx:series layoutId="boxWhisker" uniqueId="{00000002-B282-C940-8ACB-D21AE28D07C9}">
          <cx:tx>
            <cx:txData>
              <cx:v>Median SD 2025 Scotties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dataLabelHidden idx="0"/>
            <cx:dataLabelHidden idx="4"/>
          </cx:dataLabels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  <cx:data id="1">
      <cx:numDim type="val">
        <cx:f>_xlchart.v1.11</cx:f>
      </cx:numDim>
    </cx:data>
  </cx:chartData>
  <cx:chart>
    <cx:title pos="t" align="ctr" overlay="0">
      <cx:tx>
        <cx:txData>
          <cx:v>Steal Efficiency - All teams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Steal Efficiency - All teams</a:t>
          </a:r>
        </a:p>
      </cx:txPr>
    </cx:title>
    <cx:plotArea>
      <cx:plotAreaRegion>
        <cx:plotSurface>
          <cx:spPr>
            <a:blipFill dpi="0" rotWithShape="1">
              <a:blip r:embed="rId1">
                <a:alphaModFix amt="16033"/>
              </a:blip>
              <a:srcRect/>
              <a:stretch>
                <a:fillRect/>
              </a:stretch>
            </a:blipFill>
            <a:ln w="22225">
              <a:solidFill>
                <a:srgbClr val="0070C0">
                  <a:alpha val="24075"/>
                </a:srgbClr>
              </a:solidFill>
            </a:ln>
          </cx:spPr>
        </cx:plotSurface>
        <cx:series layoutId="boxWhisker" uniqueId="{E36FF883-361F-E742-B7C4-7AA17946E100}">
          <cx:tx>
            <cx:txData>
              <cx:v>Steal Efficiency</cx:v>
            </cx:txData>
          </cx:tx>
          <cx:spPr>
            <a:solidFill>
              <a:schemeClr val="accent1">
                <a:lumMod val="40000"/>
                <a:lumOff val="60000"/>
                <a:alpha val="62000"/>
              </a:schemeClr>
            </a:solidFill>
            <a:ln w="15875">
              <a:solidFill>
                <a:srgbClr val="0070C0"/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statistics quartileMethod="exclusive"/>
          </cx:layoutPr>
        </cx:series>
        <cx:series layoutId="boxWhisker" uniqueId="{00000001-6644-DE41-9239-78E2D8758AAD}">
          <cx:tx>
            <cx:txData>
              <cx:v>Median SE Scotties 2025</cx:v>
            </cx:txData>
          </cx:tx>
          <cx:dataPt idx="2">
            <cx:spPr>
              <a:ln w="19050">
                <a:solidFill>
                  <a:srgbClr val="C00000"/>
                </a:solidFill>
              </a:ln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dataLabelHidden idx="0"/>
            <cx:dataLabelHidden idx="4"/>
          </cx:dataLabels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endParaRPr lang="en-U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_xlchart.v1.2</cx:f>
      </cx:numDim>
    </cx:data>
  </cx:chartData>
  <cx:chart>
    <cx:title pos="t" align="ctr" overlay="0">
      <cx:tx>
        <cx:txData>
          <cx:v>Force Efficiency - All Teams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Force Efficiency - All Teams</a:t>
          </a:r>
        </a:p>
      </cx:txPr>
    </cx:title>
    <cx:plotArea>
      <cx:plotAreaRegion>
        <cx:plotSurface>
          <cx:spPr>
            <a:blipFill dpi="0" rotWithShape="1">
              <a:blip r:embed="rId1">
                <a:alphaModFix amt="16033"/>
              </a:blip>
              <a:srcRect/>
              <a:tile tx="0" ty="0" sx="65000" sy="65000" flip="none" algn="ctr"/>
            </a:blipFill>
          </cx:spPr>
        </cx:plotSurface>
        <cx:series layoutId="boxWhisker" uniqueId="{BB9F9B7E-5565-1F40-B554-E06D48959938}">
          <cx:spPr>
            <a:solidFill>
              <a:schemeClr val="bg2">
                <a:lumMod val="75000"/>
                <a:alpha val="43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statistics quartileMethod="exclusive"/>
          </cx:layoutPr>
        </cx:series>
        <cx:series layoutId="boxWhisker" uniqueId="{00000002-7003-DC44-9672-42FAF1E310E0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dataLabelHidden idx="0"/>
            <cx:dataLabelHidden idx="4"/>
          </cx:dataLabels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8</xdr:row>
      <xdr:rowOff>63500</xdr:rowOff>
    </xdr:from>
    <xdr:to>
      <xdr:col>8</xdr:col>
      <xdr:colOff>482600</xdr:colOff>
      <xdr:row>55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EF5FB26-F353-4932-4FE5-29E29C36B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" y="1689100"/>
              <a:ext cx="6362700" cy="9486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0</xdr:colOff>
      <xdr:row>8</xdr:row>
      <xdr:rowOff>0</xdr:rowOff>
    </xdr:from>
    <xdr:to>
      <xdr:col>17</xdr:col>
      <xdr:colOff>812800</xdr:colOff>
      <xdr:row>55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49EE7A1-F227-2C48-A8A7-774D9FA19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55000" y="1625600"/>
              <a:ext cx="6591300" cy="967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793750</xdr:colOff>
      <xdr:row>9</xdr:row>
      <xdr:rowOff>57150</xdr:rowOff>
    </xdr:from>
    <xdr:to>
      <xdr:col>26</xdr:col>
      <xdr:colOff>127000</xdr:colOff>
      <xdr:row>54</xdr:row>
      <xdr:rowOff>139700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47E0DF37-6636-20F7-C90F-7FA3150D02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52750" y="1885950"/>
              <a:ext cx="5937250" cy="9226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EA0EDB-AA50-694C-9215-6FBDC51608CD}" name="TeamSummaries" displayName="TeamSummaries" ref="B7:K23" totalsRowShown="0" headerRowDxfId="89" dataDxfId="90">
  <autoFilter ref="B7:K23" xr:uid="{3EEA0EDB-AA50-694C-9215-6FBDC51608CD}"/>
  <tableColumns count="10">
    <tableColumn id="1" xr3:uid="{973AD61B-548B-5E44-9821-7398CDE4573B}" name="Team" dataDxfId="36"/>
    <tableColumn id="2" xr3:uid="{0AA85EC5-D0CA-F647-9927-B839B9A9990B}" name="Games" dataDxfId="35"/>
    <tableColumn id="3" xr3:uid="{60AA2A60-AE73-C043-ABF9-FDADBC2D757F}" name="Total Ends" dataDxfId="34"/>
    <tableColumn id="4" xr3:uid="{C492BE6D-EFA9-914D-A480-B66A18AE8568}" name="LSFE" dataDxfId="33"/>
    <tableColumn id="5" xr3:uid="{A7A02B8A-0D6A-9444-8925-8146C86F1564}" name="Wins" dataDxfId="32"/>
    <tableColumn id="6" xr3:uid="{7748CEF1-1142-FA4D-B8DD-F6DD59606F7C}" name="Losses" dataDxfId="31"/>
    <tableColumn id="7" xr3:uid="{FC691DB0-C4BD-6E47-9F91-C4E7BFFF5AFB}" name="Total Points For" dataDxfId="30"/>
    <tableColumn id="8" xr3:uid="{6D37F821-32E3-9740-825F-59C8A43FA4B2}" name="Total Pts Against" dataDxfId="29"/>
    <tableColumn id="9" xr3:uid="{12D9CC01-CC22-9543-9AD6-64B7A7323745}" name="Ratio for/against" dataDxfId="27">
      <calculatedColumnFormula>H8/I8</calculatedColumnFormula>
    </tableColumn>
    <tableColumn id="10" xr3:uid="{8049D85E-8845-C94A-95AE-93D5B00013C4}" name="Rank For/Against" dataDxfId="28">
      <calculatedColumnFormula>RANK(J8,J$8:J$23,0)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1E26C-CEB9-674F-8DF8-DED656C94A0B}" name="PointsFor" displayName="PointsFor" ref="B30:S46" totalsRowShown="0" headerRowDxfId="87" dataDxfId="88">
  <autoFilter ref="B30:S46" xr:uid="{8161E26C-CEB9-674F-8DF8-DED656C94A0B}"/>
  <tableColumns count="18">
    <tableColumn id="1" xr3:uid="{5AC2854F-C186-CA42-8766-57E1EEF4ED08}" name="Team" dataDxfId="40"/>
    <tableColumn id="2" xr3:uid="{62D2CB6C-BD91-9245-983B-BB21E626A63A}" name="Games" dataDxfId="39"/>
    <tableColumn id="3" xr3:uid="{7440CB9F-A2E6-FF45-8FE3-7F5E77CCA114}" name="Total Ends" dataDxfId="37"/>
    <tableColumn id="4" xr3:uid="{FA17F8DA-09F9-CC46-B3DC-C658879B7498}" name="F/A" dataDxfId="38"/>
    <tableColumn id="5" xr3:uid="{BD21109C-E4E4-6140-BB8D-C5BCEF1CCA10}" name="LSFE" dataDxfId="54"/>
    <tableColumn id="6" xr3:uid="{06675EBF-EE4B-8549-B7F7-C0AC6ADF4752}" name="Stolen Ends" dataDxfId="53"/>
    <tableColumn id="7" xr3:uid="{0B38A1EB-5536-8649-9BA1-F536157673F0}" name="Blank Ends" dataDxfId="52"/>
    <tableColumn id="8" xr3:uid="{47891EEF-5B6F-7942-BAA1-9EDA3C778E76}" name="1pt" dataDxfId="51"/>
    <tableColumn id="9" xr3:uid="{B3CBCB2D-8283-DE42-B05F-8EE90D47561C}" name="2pt" dataDxfId="50"/>
    <tableColumn id="10" xr3:uid="{05AF6F80-3484-FE47-B540-3B6BFB1347BA}" name="3pt" dataDxfId="49"/>
    <tableColumn id="11" xr3:uid="{0C88DFE0-1805-CB48-B8BF-C52213845972}" name="4pt" dataDxfId="48"/>
    <tableColumn id="12" xr3:uid="{7558687A-907F-3C43-A80F-DE4689194CA4}" name="5pt" dataDxfId="47"/>
    <tableColumn id="13" xr3:uid="{8070FCFF-D0A9-6C47-A8BD-8E2C925CA3BF}" name="Total Points For" dataDxfId="43"/>
    <tableColumn id="14" xr3:uid="{139ACE64-E973-D143-BE72-09702C49603B}" name="Avg per end" dataDxfId="41"/>
    <tableColumn id="15" xr3:uid="{7EE7E90E-B7FD-094C-BA97-AEEEF710BFAE}" name="Rank Pts For" dataDxfId="42">
      <calculatedColumnFormula>RANK(N31,N$31:N$46,0)</calculatedColumnFormula>
    </tableColumn>
    <tableColumn id="16" xr3:uid="{782BB020-5F65-E646-9E05-4159C2B5CC0B}" name="Rank Avs Pts For" dataDxfId="46">
      <calculatedColumnFormula>RANK(P31,P$31:P$46,0)</calculatedColumnFormula>
    </tableColumn>
    <tableColumn id="17" xr3:uid="{B0CD17F0-B393-BD4D-9FD9-D87E1998118D}" name="Stolen Points For" dataDxfId="45"/>
    <tableColumn id="18" xr3:uid="{0582E7FC-85CF-E448-A976-E9E35946E5D6}" name="Rank Stolen Pts For" dataDxfId="44">
      <calculatedColumnFormula>RANK(R31,R$31:R$46,0)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6972D1-CF66-114B-9CCA-E678D1875414}" name="PointsAgainst" displayName="PointsAgainst" ref="B53:S69" totalsRowShown="0" headerRowDxfId="85" dataDxfId="86">
  <autoFilter ref="B53:S69" xr:uid="{A36972D1-CF66-114B-9CCA-E678D1875414}"/>
  <tableColumns count="18">
    <tableColumn id="1" xr3:uid="{9EB020D9-8D4B-0446-8814-0478C5B15D38}" name="Team" dataDxfId="72"/>
    <tableColumn id="2" xr3:uid="{9D79BD97-8898-5C46-916D-597CCE678C7F}" name="Games" dataDxfId="71"/>
    <tableColumn id="3" xr3:uid="{2D52B456-96E2-9645-88C5-12F72BE2800D}" name="Total Ends" dataDxfId="70"/>
    <tableColumn id="4" xr3:uid="{55A84299-B672-2D44-AEC2-235C9F985742}" name="F/A" dataDxfId="69"/>
    <tableColumn id="5" xr3:uid="{CA61D835-96D4-E048-9ACA-44623127C896}" name="LSFE" dataDxfId="68"/>
    <tableColumn id="6" xr3:uid="{E5F2CD77-DDB1-D048-95FD-E47E6110C2D0}" name="Stolen Ends" dataDxfId="67"/>
    <tableColumn id="7" xr3:uid="{4809232B-05E5-6C4B-B972-D04BE80D8043}" name="Blank Ends" dataDxfId="66"/>
    <tableColumn id="8" xr3:uid="{005DF516-77CA-CB46-A383-30E8B9CC2DB9}" name="1pt" dataDxfId="65"/>
    <tableColumn id="9" xr3:uid="{C7FD00FF-65F9-6A46-9AF2-13CEDCC82402}" name="2pt" dataDxfId="64"/>
    <tableColumn id="10" xr3:uid="{66CA8583-0898-7A44-9663-4E88AEECC784}" name="3pt" dataDxfId="63"/>
    <tableColumn id="11" xr3:uid="{4EDE8977-ED27-2E46-80F6-474ACF154D14}" name="4pt" dataDxfId="62"/>
    <tableColumn id="12" xr3:uid="{A08E9FD8-A498-2D49-9D17-B37E404B83A4}" name="5pt" dataDxfId="60"/>
    <tableColumn id="13" xr3:uid="{D9690342-3A1B-6546-A30A-521B92901E49}" name="Total Pts Against" dataDxfId="61"/>
    <tableColumn id="14" xr3:uid="{2B8D065E-994A-0B47-BF3F-DB35E4445083}" name="Avg per end" dataDxfId="59"/>
    <tableColumn id="15" xr3:uid="{4B9EC3BB-B764-3543-8874-F90E84DFBCA8}" name="Rank Pts Against" dataDxfId="58">
      <calculatedColumnFormula>RANK(N54,N$54:N$69,1)</calculatedColumnFormula>
    </tableColumn>
    <tableColumn id="16" xr3:uid="{F06471D0-4425-3947-BB47-05728583E075}" name="Rank Avg Pts Against" dataDxfId="57">
      <calculatedColumnFormula>RANK(O54,O$54:O$69,1)</calculatedColumnFormula>
    </tableColumn>
    <tableColumn id="17" xr3:uid="{09DEA963-28CC-F14A-8A3F-1989BFD7221D}" name="Stolen Pts Against" dataDxfId="56"/>
    <tableColumn id="18" xr3:uid="{0449933B-2371-0D43-9B34-BB03AF0330BF}" name="Rank Stolen Pts Against" dataDxfId="55">
      <calculatedColumnFormula>RANK(R54,R$54:R$69,1)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19FB12-B716-1948-AE4C-61D6EB88A355}" name="StatsWithHammer" displayName="StatsWithHammer" ref="B77:R93" totalsRowShown="0">
  <autoFilter ref="B77:R93" xr:uid="{9319FB12-B716-1948-AE4C-61D6EB88A355}"/>
  <tableColumns count="17">
    <tableColumn id="1" xr3:uid="{061C678B-84E9-214E-8104-E56CBCA08807}" name="Team" dataDxfId="79"/>
    <tableColumn id="2" xr3:uid="{B1317952-00A3-F842-9F7E-59DCD5B0BCFF}" name="Games" dataDxfId="78"/>
    <tableColumn id="3" xr3:uid="{187A649E-5526-A24D-9E7E-45691C818176}" name="Total Ends" dataDxfId="77"/>
    <tableColumn id="4" xr3:uid="{6E7ABDCE-1B15-B445-B47A-4F7316FA4C09}" name="Ends with Hammer" dataDxfId="76"/>
    <tableColumn id="5" xr3:uid="{EF938F0F-BA2E-DA42-A9C5-BFCFBAE38AE8}" name="Blank Ends For" dataDxfId="20"/>
    <tableColumn id="6" xr3:uid="{E27E2A1F-E392-C94C-A66E-9B741E9784C8}" name="Blank Ends For %" dataDxfId="18"/>
    <tableColumn id="7" xr3:uid="{C0D4898E-BD5B-FC47-97A3-548806A4A876}" name="Stolen ends against" dataDxfId="19"/>
    <tableColumn id="8" xr3:uid="{D1950FCC-94A6-6747-8803-7E31FEACC8DE}" name="Stolen Ends Against %" dataDxfId="25" dataCellStyle="Percent"/>
    <tableColumn id="9" xr3:uid="{FC07E661-74B2-B149-98C4-C24C86326D08}" name="Single Points For" dataDxfId="15"/>
    <tableColumn id="10" xr3:uid="{172117C8-DCD1-2A4B-915B-BFDF48E56356}" name="Single Points For %" dataDxfId="13"/>
    <tableColumn id="11" xr3:uid="{62E640A4-D13B-7B46-BF97-CD5A676C5764}" name="Multi points for" dataDxfId="14"/>
    <tableColumn id="12" xr3:uid="{C9D0BD95-102C-7641-97D2-570580DF38DD}" name="Multi Points For %" dataDxfId="16"/>
    <tableColumn id="13" xr3:uid="{E191F759-35A3-144B-8CEB-E51B79BADD77}" name="Hammer Efficiency" dataDxfId="17">
      <calculatedColumnFormula>(L78/(E78-F78))</calculatedColumnFormula>
    </tableColumn>
    <tableColumn id="14" xr3:uid="{7BED0D08-1A2B-1F4E-A070-3C73703DBBBA}" name="Hammer Efficiency Rank" dataDxfId="26">
      <calculatedColumnFormula>RANK(N78,N$78:N$93,0)</calculatedColumnFormula>
    </tableColumn>
    <tableColumn id="15" xr3:uid="{80277B28-C379-7444-8879-F3F52E8932CF}" name="Steal Defence Rank" dataDxfId="75">
      <calculatedColumnFormula>RANK(I78,I$78:I$93,1)</calculatedColumnFormula>
    </tableColumn>
    <tableColumn id="16" xr3:uid="{6AD47BB9-050C-9245-980E-1A164B60526D}" name="Hammer Factor" dataDxfId="73">
      <calculatedColumnFormula>N78-I78</calculatedColumnFormula>
    </tableColumn>
    <tableColumn id="17" xr3:uid="{162A9651-FE15-7445-BDFF-1B247076D184}" name="Hammer Factor Rank" dataDxfId="74">
      <calculatedColumnFormula>RANK(Q78,Q$78:Q$93,0)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A6199A2-0EA4-D549-8C3B-6D35131EC8C7}" name="StatsWithoutHammer" displayName="StatsWithoutHammer" ref="B101:S117" totalsRowShown="0">
  <autoFilter ref="B101:S117" xr:uid="{2A6199A2-0EA4-D549-8C3B-6D35131EC8C7}"/>
  <tableColumns count="18">
    <tableColumn id="1" xr3:uid="{A52A560C-700B-EA44-B6CB-D76E3629D38B}" name="Team" dataDxfId="84"/>
    <tableColumn id="2" xr3:uid="{21A2049D-109B-7841-9471-3BE88E49B11E}" name="Games" dataDxfId="83"/>
    <tableColumn id="3" xr3:uid="{8FF1BD65-634E-1F44-95A9-C3C64542D0F0}" name="Total Ends" dataDxfId="82"/>
    <tableColumn id="4" xr3:uid="{CA165630-D202-3942-8773-5408C144ECED}" name="Ends without" dataDxfId="81"/>
    <tableColumn id="5" xr3:uid="{478C9A1E-6C5B-EC46-9B51-35341C7542BB}" name="Blank Ends Against" dataDxfId="12"/>
    <tableColumn id="6" xr3:uid="{2758958F-0E93-2E48-826B-8F2C1BE0AA2E}" name="Blank Ends Against %" dataDxfId="10"/>
    <tableColumn id="7" xr3:uid="{632B8EAD-4260-144E-91F5-5FDF2FC2C5F2}" name="Stolen ends" dataDxfId="11"/>
    <tableColumn id="8" xr3:uid="{5A0C2C75-1941-264A-9D68-50F7A1A22599}" name="Stolen ends %" dataDxfId="24"/>
    <tableColumn id="9" xr3:uid="{D01435D9-DF90-BF45-B841-DFD32A9E1358}" name="Single Points Against" dataDxfId="9"/>
    <tableColumn id="10" xr3:uid="{AE8EFB0A-0547-9F4B-B926-F4D84B4FA7B2}" name="Single Points Against %" dataDxfId="8"/>
    <tableColumn id="11" xr3:uid="{41F0B836-8A68-3444-869F-9352E9F6367F}" name="Multi points againstMulti points against %" dataDxfId="7"/>
    <tableColumn id="12" xr3:uid="{BAD11309-F22B-C642-A875-B0C3C57A43CC}" name="Multi points against %" dataDxfId="5"/>
    <tableColumn id="13" xr3:uid="{50B17B1F-5819-B24E-9540-6D4FBD67AAE1}" name="Steal Efficiency" dataDxfId="6">
      <calculatedColumnFormula>(F102+H102)/(E102)</calculatedColumnFormula>
    </tableColumn>
    <tableColumn id="14" xr3:uid="{A79B60E6-7584-EC45-A740-DFE0F384A9DB}" name="Steal Efficiency Rank" dataDxfId="4">
      <calculatedColumnFormula>RANK(N102,N$102:N$117,0)</calculatedColumnFormula>
    </tableColumn>
    <tableColumn id="15" xr3:uid="{2635A975-7C55-5248-B455-BA63CF4671AD}" name="Force Efficiency" dataDxfId="22">
      <calculatedColumnFormula>(J102)/(J102+L102)</calculatedColumnFormula>
    </tableColumn>
    <tableColumn id="16" xr3:uid="{60221A75-D0DB-3141-82A1-88A9E48396F8}" name="Force Efficiency Rank" dataDxfId="23">
      <calculatedColumnFormula>RANK(P102,P$102:P$117,0)</calculatedColumnFormula>
    </tableColumn>
    <tableColumn id="17" xr3:uid="{2870A453-0C53-2F43-9408-250F769E9475}" name="Without Hammer Factor" dataDxfId="21">
      <calculatedColumnFormula>P102+N102</calculatedColumnFormula>
    </tableColumn>
    <tableColumn id="18" xr3:uid="{F49F26A1-C5D9-B344-B184-989355297B10}" name="WHF Rank" dataDxfId="80">
      <calculatedColumnFormula>RANK(R102,R$102:R$117,0)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11DD83-1EEF-5E42-A0B5-981963DBC904}" name="CombinedIndex" displayName="CombinedIndex" ref="B127:D143" totalsRowShown="0" headerRowDxfId="0">
  <autoFilter ref="B127:D143" xr:uid="{BC11DD83-1EEF-5E42-A0B5-981963DBC904}"/>
  <tableColumns count="3">
    <tableColumn id="1" xr3:uid="{9148A3A5-D1E7-8943-A48F-3B75B37CD432}" name="Team" dataDxfId="3"/>
    <tableColumn id="2" xr3:uid="{EFA3238E-25D7-194E-B194-CD77304D874D}" name="Combined Index" dataDxfId="2"/>
    <tableColumn id="3" xr3:uid="{1A1B55BE-578B-A149-BB5C-D84BB59E31D2}" name="Combined Index Rank" dataDxfId="1">
      <calculatedColumnFormula>RANK(C128,C$128:C$143,0)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4A9B-EC60-504E-8BBC-43DB1E2F3428}">
  <dimension ref="A2:AE218"/>
  <sheetViews>
    <sheetView tabSelected="1" topLeftCell="A69" zoomScale="81" zoomScaleNormal="81" workbookViewId="0">
      <selection activeCell="V153" sqref="V153"/>
    </sheetView>
  </sheetViews>
  <sheetFormatPr baseColWidth="10" defaultRowHeight="16"/>
  <cols>
    <col min="1" max="1" width="13.1640625" customWidth="1"/>
    <col min="2" max="2" width="19.6640625" customWidth="1"/>
    <col min="3" max="3" width="21.83203125" customWidth="1"/>
    <col min="4" max="4" width="28.1640625" customWidth="1"/>
    <col min="5" max="5" width="21.33203125" customWidth="1"/>
    <col min="6" max="6" width="21" customWidth="1"/>
    <col min="7" max="7" width="23.1640625" customWidth="1"/>
    <col min="8" max="8" width="21.5" customWidth="1"/>
    <col min="9" max="9" width="23.83203125" customWidth="1"/>
    <col min="10" max="10" width="22.6640625" customWidth="1"/>
    <col min="11" max="11" width="24.83203125" customWidth="1"/>
    <col min="12" max="12" width="42.6640625" customWidth="1"/>
    <col min="13" max="13" width="24.1640625" customWidth="1"/>
    <col min="14" max="14" width="21.5" customWidth="1"/>
    <col min="15" max="15" width="26.33203125" customWidth="1"/>
    <col min="16" max="16" width="21.6640625" customWidth="1"/>
    <col min="17" max="17" width="26" customWidth="1"/>
    <col min="18" max="18" width="26.5" customWidth="1"/>
    <col min="19" max="19" width="28.6640625" customWidth="1"/>
    <col min="20" max="21" width="14.6640625" customWidth="1"/>
    <col min="22" max="22" width="21" customWidth="1"/>
    <col min="23" max="23" width="33.6640625" customWidth="1"/>
    <col min="24" max="25" width="21" customWidth="1"/>
    <col min="26" max="26" width="14.5" customWidth="1"/>
    <col min="27" max="27" width="17.1640625" customWidth="1"/>
    <col min="28" max="28" width="18" customWidth="1"/>
  </cols>
  <sheetData>
    <row r="2" spans="2:29" ht="24">
      <c r="B2" s="4" t="s">
        <v>34</v>
      </c>
    </row>
    <row r="3" spans="2:29" ht="24">
      <c r="B3" s="4" t="s">
        <v>44</v>
      </c>
    </row>
    <row r="4" spans="2:29" ht="24">
      <c r="B4" s="4"/>
    </row>
    <row r="5" spans="2:29" ht="21">
      <c r="B5" s="14" t="s">
        <v>52</v>
      </c>
    </row>
    <row r="7" spans="2:29" ht="21">
      <c r="B7" s="5" t="s">
        <v>18</v>
      </c>
      <c r="C7" s="5" t="s">
        <v>19</v>
      </c>
      <c r="D7" s="5" t="s">
        <v>45</v>
      </c>
      <c r="E7" s="5" t="s">
        <v>20</v>
      </c>
      <c r="F7" s="5" t="s">
        <v>53</v>
      </c>
      <c r="G7" s="5" t="s">
        <v>54</v>
      </c>
      <c r="H7" s="5" t="s">
        <v>49</v>
      </c>
      <c r="I7" s="5" t="s">
        <v>47</v>
      </c>
      <c r="J7" s="5" t="s">
        <v>55</v>
      </c>
      <c r="K7" s="5" t="s">
        <v>56</v>
      </c>
    </row>
    <row r="8" spans="2:29" ht="21">
      <c r="B8" s="6" t="s">
        <v>17</v>
      </c>
      <c r="C8" s="28">
        <v>4</v>
      </c>
      <c r="D8" s="28">
        <v>30</v>
      </c>
      <c r="E8" s="28">
        <v>2</v>
      </c>
      <c r="F8" s="28">
        <v>1</v>
      </c>
      <c r="G8" s="28">
        <v>3</v>
      </c>
      <c r="H8" s="28">
        <v>21</v>
      </c>
      <c r="I8" s="28">
        <v>32</v>
      </c>
      <c r="J8" s="7">
        <f>H8/I8</f>
        <v>0.65625</v>
      </c>
      <c r="K8" s="29">
        <f>RANK(J8,J$8:J$23,0)</f>
        <v>13</v>
      </c>
      <c r="L8" s="2"/>
      <c r="M8" s="5"/>
      <c r="N8" s="2"/>
      <c r="O8" s="2"/>
      <c r="P8" s="5"/>
      <c r="Q8" s="5"/>
      <c r="R8" s="5"/>
      <c r="S8" s="2"/>
      <c r="T8" s="2"/>
      <c r="U8" s="5"/>
      <c r="V8" s="2"/>
      <c r="W8" s="2"/>
      <c r="X8" s="7"/>
      <c r="Y8" s="5"/>
      <c r="Z8" s="2"/>
      <c r="AA8" s="5"/>
      <c r="AB8" s="2"/>
      <c r="AC8" s="5"/>
    </row>
    <row r="9" spans="2:29" ht="21">
      <c r="B9" s="6" t="s">
        <v>2</v>
      </c>
      <c r="C9" s="28">
        <v>5</v>
      </c>
      <c r="D9" s="28">
        <v>35</v>
      </c>
      <c r="E9" s="28">
        <v>3</v>
      </c>
      <c r="F9" s="28">
        <v>3</v>
      </c>
      <c r="G9" s="28">
        <v>2</v>
      </c>
      <c r="H9" s="28">
        <v>36</v>
      </c>
      <c r="I9" s="28">
        <v>29</v>
      </c>
      <c r="J9" s="7">
        <f t="shared" ref="J9:J23" si="0">H9/I9</f>
        <v>1.2413793103448276</v>
      </c>
      <c r="K9" s="29">
        <f t="shared" ref="K9:K23" si="1">RANK(J9,J$8:J$23,0)</f>
        <v>7</v>
      </c>
      <c r="L9" s="2"/>
      <c r="M9" s="5"/>
      <c r="N9" s="2"/>
      <c r="O9" s="2"/>
      <c r="P9" s="5"/>
      <c r="Q9" s="5"/>
      <c r="R9" s="5"/>
      <c r="S9" s="2"/>
      <c r="T9" s="2"/>
      <c r="U9" s="5"/>
      <c r="V9" s="5"/>
      <c r="W9" s="5"/>
      <c r="X9" s="7"/>
      <c r="Y9" s="5"/>
      <c r="Z9" s="2"/>
      <c r="AA9" s="5"/>
      <c r="AB9" s="2"/>
      <c r="AC9" s="5"/>
    </row>
    <row r="10" spans="2:29" ht="21">
      <c r="B10" s="6" t="s">
        <v>3</v>
      </c>
      <c r="C10" s="28">
        <v>5</v>
      </c>
      <c r="D10" s="28">
        <v>37</v>
      </c>
      <c r="E10" s="28">
        <v>2</v>
      </c>
      <c r="F10" s="28">
        <v>2</v>
      </c>
      <c r="G10" s="28">
        <v>3</v>
      </c>
      <c r="H10" s="28">
        <v>26</v>
      </c>
      <c r="I10" s="28">
        <v>29</v>
      </c>
      <c r="J10" s="7">
        <f t="shared" si="0"/>
        <v>0.89655172413793105</v>
      </c>
      <c r="K10" s="29">
        <f t="shared" si="1"/>
        <v>9</v>
      </c>
      <c r="L10" s="2"/>
      <c r="M10" s="5"/>
      <c r="N10" s="2"/>
      <c r="O10" s="2"/>
      <c r="P10" s="5"/>
      <c r="Q10" s="5"/>
      <c r="R10" s="5"/>
      <c r="S10" s="2"/>
      <c r="T10" s="2"/>
      <c r="U10" s="5"/>
      <c r="V10" s="2"/>
      <c r="W10" s="2"/>
      <c r="X10" s="7"/>
      <c r="Y10" s="5"/>
      <c r="Z10" s="2"/>
      <c r="AA10" s="5"/>
      <c r="AB10" s="2"/>
      <c r="AC10" s="5"/>
    </row>
    <row r="11" spans="2:29" ht="21">
      <c r="B11" s="6" t="s">
        <v>4</v>
      </c>
      <c r="C11" s="28">
        <v>7</v>
      </c>
      <c r="D11" s="28">
        <v>49</v>
      </c>
      <c r="E11" s="28">
        <v>5</v>
      </c>
      <c r="F11" s="28">
        <v>4</v>
      </c>
      <c r="G11" s="28">
        <v>3</v>
      </c>
      <c r="H11" s="28">
        <v>47</v>
      </c>
      <c r="I11" s="28">
        <v>36</v>
      </c>
      <c r="J11" s="7">
        <f t="shared" si="0"/>
        <v>1.3055555555555556</v>
      </c>
      <c r="K11" s="29">
        <f t="shared" si="1"/>
        <v>4</v>
      </c>
      <c r="L11" s="2"/>
      <c r="M11" s="5"/>
      <c r="N11" s="2"/>
      <c r="O11" s="2"/>
      <c r="P11" s="5"/>
      <c r="Q11" s="5"/>
      <c r="R11" s="5"/>
      <c r="S11" s="2"/>
      <c r="T11" s="2"/>
      <c r="U11" s="5"/>
      <c r="V11" s="2"/>
      <c r="W11" s="2"/>
      <c r="X11" s="7"/>
      <c r="Y11" s="5"/>
      <c r="Z11" s="2"/>
      <c r="AA11" s="5"/>
      <c r="AB11" s="2"/>
      <c r="AC11" s="5"/>
    </row>
    <row r="12" spans="2:29" ht="21">
      <c r="B12" s="6" t="s">
        <v>5</v>
      </c>
      <c r="C12" s="28">
        <v>5</v>
      </c>
      <c r="D12" s="28">
        <v>36</v>
      </c>
      <c r="E12" s="28">
        <v>3</v>
      </c>
      <c r="F12" s="28">
        <v>4</v>
      </c>
      <c r="G12" s="28">
        <v>1</v>
      </c>
      <c r="H12" s="28">
        <v>32</v>
      </c>
      <c r="I12" s="28">
        <v>22</v>
      </c>
      <c r="J12" s="7">
        <f t="shared" si="0"/>
        <v>1.4545454545454546</v>
      </c>
      <c r="K12" s="29">
        <f t="shared" si="1"/>
        <v>3</v>
      </c>
      <c r="L12" s="2"/>
      <c r="M12" s="5"/>
      <c r="N12" s="2"/>
      <c r="O12" s="2"/>
      <c r="P12" s="5"/>
      <c r="Q12" s="5"/>
      <c r="R12" s="5"/>
      <c r="S12" s="2"/>
      <c r="T12" s="2"/>
      <c r="U12" s="5"/>
      <c r="V12" s="2"/>
      <c r="W12" s="2"/>
      <c r="X12" s="7"/>
      <c r="Y12" s="5"/>
      <c r="Z12" s="2"/>
      <c r="AA12" s="5"/>
      <c r="AB12" s="2"/>
      <c r="AC12" s="5"/>
    </row>
    <row r="13" spans="2:29" ht="21">
      <c r="B13" s="6" t="s">
        <v>6</v>
      </c>
      <c r="C13" s="28">
        <v>7</v>
      </c>
      <c r="D13" s="28">
        <v>50</v>
      </c>
      <c r="E13" s="28">
        <v>7</v>
      </c>
      <c r="F13" s="28">
        <v>6</v>
      </c>
      <c r="G13" s="28">
        <v>1</v>
      </c>
      <c r="H13" s="28">
        <v>50</v>
      </c>
      <c r="I13" s="28">
        <v>26</v>
      </c>
      <c r="J13" s="7">
        <f t="shared" si="0"/>
        <v>1.9230769230769231</v>
      </c>
      <c r="K13" s="29">
        <f t="shared" si="1"/>
        <v>2</v>
      </c>
      <c r="L13" s="2"/>
      <c r="M13" s="5"/>
      <c r="N13" s="2"/>
      <c r="O13" s="2"/>
      <c r="P13" s="5"/>
      <c r="Q13" s="5"/>
      <c r="R13" s="5"/>
      <c r="S13" s="2"/>
      <c r="T13" s="2"/>
      <c r="U13" s="5"/>
      <c r="V13" s="2"/>
      <c r="W13" s="2"/>
      <c r="X13" s="7"/>
      <c r="Y13" s="5"/>
      <c r="Z13" s="2"/>
      <c r="AA13" s="5"/>
      <c r="AB13" s="2"/>
      <c r="AC13" s="5"/>
    </row>
    <row r="14" spans="2:29" ht="21">
      <c r="B14" s="6" t="s">
        <v>7</v>
      </c>
      <c r="C14" s="28">
        <v>4</v>
      </c>
      <c r="D14" s="28">
        <v>26</v>
      </c>
      <c r="E14" s="28">
        <v>2</v>
      </c>
      <c r="F14" s="28">
        <v>1</v>
      </c>
      <c r="G14" s="28">
        <v>3</v>
      </c>
      <c r="H14" s="28">
        <v>15</v>
      </c>
      <c r="I14" s="28">
        <v>25</v>
      </c>
      <c r="J14" s="7">
        <f t="shared" si="0"/>
        <v>0.6</v>
      </c>
      <c r="K14" s="29">
        <f t="shared" si="1"/>
        <v>14</v>
      </c>
      <c r="L14" s="2"/>
      <c r="M14" s="5"/>
      <c r="N14" s="2"/>
      <c r="O14" s="2"/>
      <c r="P14" s="5"/>
      <c r="Q14" s="5"/>
      <c r="R14" s="5"/>
      <c r="S14" s="2"/>
      <c r="T14" s="2"/>
      <c r="U14" s="5"/>
      <c r="V14" s="2"/>
      <c r="W14" s="2"/>
      <c r="X14" s="7"/>
      <c r="Y14" s="5"/>
      <c r="Z14" s="2"/>
      <c r="AA14" s="5"/>
      <c r="AB14" s="2"/>
      <c r="AC14" s="5"/>
    </row>
    <row r="15" spans="2:29" ht="21">
      <c r="B15" s="6" t="s">
        <v>8</v>
      </c>
      <c r="C15" s="28">
        <v>7</v>
      </c>
      <c r="D15" s="28">
        <v>53</v>
      </c>
      <c r="E15" s="28">
        <v>2</v>
      </c>
      <c r="F15" s="28">
        <v>3</v>
      </c>
      <c r="G15" s="28">
        <v>4</v>
      </c>
      <c r="H15" s="28">
        <v>43</v>
      </c>
      <c r="I15" s="28">
        <v>45</v>
      </c>
      <c r="J15" s="7">
        <f t="shared" si="0"/>
        <v>0.9555555555555556</v>
      </c>
      <c r="K15" s="29">
        <f t="shared" si="1"/>
        <v>8</v>
      </c>
      <c r="L15" s="5"/>
      <c r="M15" s="5"/>
      <c r="N15" s="2"/>
      <c r="O15" s="2"/>
      <c r="P15" s="5"/>
      <c r="Q15" s="17"/>
      <c r="R15" s="5"/>
      <c r="S15" s="5"/>
      <c r="T15" s="5"/>
      <c r="U15" s="5"/>
      <c r="V15" s="5"/>
      <c r="W15" s="5"/>
      <c r="X15" s="15"/>
      <c r="Y15" s="5"/>
      <c r="Z15" s="5"/>
      <c r="AA15" s="5"/>
      <c r="AB15" s="5"/>
      <c r="AC15" s="5"/>
    </row>
    <row r="16" spans="2:29" ht="21">
      <c r="B16" s="6" t="s">
        <v>9</v>
      </c>
      <c r="C16" s="28">
        <v>4</v>
      </c>
      <c r="D16" s="28">
        <v>31</v>
      </c>
      <c r="E16" s="28">
        <v>1</v>
      </c>
      <c r="F16" s="28">
        <v>2</v>
      </c>
      <c r="G16" s="28">
        <v>2</v>
      </c>
      <c r="H16" s="28">
        <v>24</v>
      </c>
      <c r="I16" s="28">
        <v>19</v>
      </c>
      <c r="J16" s="7">
        <f t="shared" si="0"/>
        <v>1.263157894736842</v>
      </c>
      <c r="K16" s="29">
        <f t="shared" si="1"/>
        <v>6</v>
      </c>
      <c r="L16" s="5"/>
      <c r="M16" s="5"/>
      <c r="N16" s="2"/>
      <c r="O16" s="2"/>
      <c r="P16" s="5"/>
      <c r="Q16" s="5"/>
      <c r="R16" s="5"/>
      <c r="S16" s="5"/>
      <c r="T16" s="5"/>
      <c r="U16" s="5"/>
      <c r="V16" s="5"/>
      <c r="W16" s="5"/>
      <c r="X16" s="15"/>
      <c r="Y16" s="5"/>
      <c r="Z16" s="5"/>
      <c r="AA16" s="5"/>
      <c r="AB16" s="5"/>
      <c r="AC16" s="5"/>
    </row>
    <row r="17" spans="1:31" ht="21">
      <c r="B17" s="6" t="s">
        <v>10</v>
      </c>
      <c r="C17" s="28">
        <v>4</v>
      </c>
      <c r="D17" s="28">
        <v>27</v>
      </c>
      <c r="E17" s="28">
        <v>2</v>
      </c>
      <c r="F17" s="28">
        <v>1</v>
      </c>
      <c r="G17" s="28">
        <v>3</v>
      </c>
      <c r="H17" s="28">
        <v>26</v>
      </c>
      <c r="I17" s="28">
        <v>34</v>
      </c>
      <c r="J17" s="7">
        <f t="shared" si="0"/>
        <v>0.76470588235294112</v>
      </c>
      <c r="K17" s="29">
        <f t="shared" si="1"/>
        <v>11</v>
      </c>
      <c r="L17" s="2"/>
      <c r="M17" s="5"/>
      <c r="N17" s="2"/>
      <c r="O17" s="2"/>
      <c r="P17" s="5"/>
      <c r="Q17" s="5"/>
      <c r="R17" s="5"/>
      <c r="S17" s="2"/>
      <c r="T17" s="2"/>
      <c r="U17" s="5"/>
      <c r="V17" s="2"/>
      <c r="W17" s="2"/>
      <c r="X17" s="7"/>
      <c r="Y17" s="5"/>
      <c r="Z17" s="2"/>
      <c r="AA17" s="5"/>
      <c r="AB17" s="2"/>
      <c r="AC17" s="5"/>
    </row>
    <row r="18" spans="1:31" ht="21">
      <c r="B18" s="6" t="s">
        <v>11</v>
      </c>
      <c r="C18" s="28">
        <v>4</v>
      </c>
      <c r="D18" s="28">
        <v>28</v>
      </c>
      <c r="E18" s="28">
        <v>2</v>
      </c>
      <c r="F18" s="28">
        <v>2</v>
      </c>
      <c r="G18" s="28">
        <v>2</v>
      </c>
      <c r="H18" s="28">
        <v>23</v>
      </c>
      <c r="I18" s="28">
        <v>26</v>
      </c>
      <c r="J18" s="7">
        <f t="shared" si="0"/>
        <v>0.88461538461538458</v>
      </c>
      <c r="K18" s="29">
        <f t="shared" si="1"/>
        <v>10</v>
      </c>
      <c r="L18" s="2"/>
      <c r="M18" s="5"/>
      <c r="N18" s="2"/>
      <c r="O18" s="2"/>
      <c r="P18" s="5"/>
      <c r="Q18" s="5"/>
      <c r="R18" s="5"/>
      <c r="S18" s="2"/>
      <c r="T18" s="2"/>
      <c r="U18" s="5"/>
      <c r="V18" s="2"/>
      <c r="W18" s="2"/>
      <c r="X18" s="7"/>
      <c r="Y18" s="5"/>
      <c r="Z18" s="2"/>
      <c r="AA18" s="5"/>
      <c r="AB18" s="2"/>
      <c r="AC18" s="5"/>
    </row>
    <row r="19" spans="1:31" ht="21">
      <c r="B19" s="6" t="s">
        <v>12</v>
      </c>
      <c r="C19" s="28">
        <v>5</v>
      </c>
      <c r="D19" s="28">
        <v>34</v>
      </c>
      <c r="E19" s="28">
        <v>3</v>
      </c>
      <c r="F19" s="28">
        <v>3</v>
      </c>
      <c r="G19" s="28">
        <v>2</v>
      </c>
      <c r="H19" s="28">
        <v>32</v>
      </c>
      <c r="I19" s="28">
        <v>25</v>
      </c>
      <c r="J19" s="7">
        <f t="shared" si="0"/>
        <v>1.28</v>
      </c>
      <c r="K19" s="29">
        <f t="shared" si="1"/>
        <v>5</v>
      </c>
      <c r="L19" s="2"/>
      <c r="M19" s="5"/>
      <c r="N19" s="2"/>
      <c r="O19" s="2"/>
      <c r="P19" s="5"/>
      <c r="Q19" s="5"/>
      <c r="R19" s="5"/>
      <c r="S19" s="2"/>
      <c r="T19" s="2"/>
      <c r="U19" s="5"/>
      <c r="V19" s="2"/>
      <c r="W19" s="2"/>
      <c r="X19" s="7"/>
      <c r="Y19" s="5"/>
      <c r="Z19" s="2"/>
      <c r="AA19" s="5"/>
      <c r="AB19" s="2"/>
      <c r="AC19" s="5"/>
    </row>
    <row r="20" spans="1:31" ht="21">
      <c r="B20" s="6" t="s">
        <v>13</v>
      </c>
      <c r="C20" s="28">
        <v>4</v>
      </c>
      <c r="D20" s="28">
        <v>30</v>
      </c>
      <c r="E20" s="28">
        <v>2</v>
      </c>
      <c r="F20" s="28">
        <v>1</v>
      </c>
      <c r="G20" s="28">
        <v>3</v>
      </c>
      <c r="H20" s="28">
        <v>17</v>
      </c>
      <c r="I20" s="28">
        <v>33</v>
      </c>
      <c r="J20" s="7">
        <f t="shared" si="0"/>
        <v>0.51515151515151514</v>
      </c>
      <c r="K20" s="29">
        <f t="shared" si="1"/>
        <v>15</v>
      </c>
      <c r="L20" s="2"/>
      <c r="M20" s="5"/>
      <c r="N20" s="2"/>
      <c r="O20" s="2"/>
      <c r="P20" s="5"/>
      <c r="Q20" s="5"/>
      <c r="R20" s="5"/>
      <c r="S20" s="2"/>
      <c r="T20" s="2"/>
      <c r="U20" s="5"/>
      <c r="V20" s="2"/>
      <c r="W20" s="2"/>
      <c r="X20" s="7"/>
      <c r="Y20" s="5"/>
      <c r="Z20" s="2"/>
      <c r="AA20" s="5"/>
      <c r="AB20" s="2"/>
      <c r="AC20" s="5"/>
    </row>
    <row r="21" spans="1:31" ht="21">
      <c r="B21" s="6" t="s">
        <v>14</v>
      </c>
      <c r="C21" s="28">
        <v>7</v>
      </c>
      <c r="D21" s="28">
        <v>48</v>
      </c>
      <c r="E21" s="28">
        <v>3</v>
      </c>
      <c r="F21" s="28">
        <v>5</v>
      </c>
      <c r="G21" s="28">
        <v>2</v>
      </c>
      <c r="H21" s="28">
        <v>49</v>
      </c>
      <c r="I21" s="28">
        <v>23</v>
      </c>
      <c r="J21" s="7">
        <f t="shared" si="0"/>
        <v>2.1304347826086958</v>
      </c>
      <c r="K21" s="29">
        <f t="shared" si="1"/>
        <v>1</v>
      </c>
      <c r="L21" s="2"/>
      <c r="M21" s="5"/>
      <c r="N21" s="2"/>
      <c r="O21" s="2"/>
      <c r="P21" s="5"/>
      <c r="Q21" s="5"/>
      <c r="R21" s="5"/>
      <c r="S21" s="2"/>
      <c r="T21" s="2"/>
      <c r="U21" s="5"/>
      <c r="V21" s="2"/>
      <c r="W21" s="2"/>
      <c r="X21" s="7"/>
      <c r="Y21" s="5"/>
      <c r="Z21" s="2"/>
      <c r="AA21" s="5"/>
      <c r="AB21" s="2"/>
      <c r="AC21" s="5"/>
    </row>
    <row r="22" spans="1:31" ht="21">
      <c r="B22" s="6" t="s">
        <v>15</v>
      </c>
      <c r="C22" s="28">
        <v>4</v>
      </c>
      <c r="D22" s="28">
        <v>29</v>
      </c>
      <c r="E22" s="28">
        <v>1</v>
      </c>
      <c r="F22" s="28">
        <v>2</v>
      </c>
      <c r="G22" s="28">
        <v>2</v>
      </c>
      <c r="H22" s="28">
        <v>18</v>
      </c>
      <c r="I22" s="28">
        <v>27</v>
      </c>
      <c r="J22" s="7">
        <f t="shared" si="0"/>
        <v>0.66666666666666663</v>
      </c>
      <c r="K22" s="29">
        <f t="shared" si="1"/>
        <v>12</v>
      </c>
      <c r="L22" s="2"/>
      <c r="M22" s="5"/>
      <c r="N22" s="2"/>
      <c r="O22" s="2"/>
      <c r="P22" s="5"/>
      <c r="Q22" s="5"/>
      <c r="R22" s="5"/>
      <c r="S22" s="2"/>
      <c r="T22" s="2"/>
      <c r="U22" s="5"/>
      <c r="V22" s="2"/>
      <c r="W22" s="2"/>
      <c r="X22" s="7"/>
      <c r="Y22" s="5"/>
      <c r="Z22" s="2"/>
      <c r="AA22" s="5"/>
      <c r="AB22" s="2"/>
      <c r="AC22" s="5"/>
    </row>
    <row r="23" spans="1:31" ht="21">
      <c r="B23" s="6" t="s">
        <v>16</v>
      </c>
      <c r="C23" s="28">
        <v>4</v>
      </c>
      <c r="D23" s="28">
        <v>25</v>
      </c>
      <c r="E23" s="28">
        <v>0</v>
      </c>
      <c r="F23" s="28">
        <v>0</v>
      </c>
      <c r="G23" s="28">
        <v>4</v>
      </c>
      <c r="H23" s="28">
        <v>11</v>
      </c>
      <c r="I23" s="28">
        <v>39</v>
      </c>
      <c r="J23" s="7">
        <f t="shared" si="0"/>
        <v>0.28205128205128205</v>
      </c>
      <c r="K23" s="29">
        <f t="shared" si="1"/>
        <v>16</v>
      </c>
      <c r="L23" s="2"/>
      <c r="M23" s="5"/>
      <c r="N23" s="2"/>
      <c r="O23" s="2"/>
      <c r="P23" s="5"/>
      <c r="Q23" s="5"/>
      <c r="R23" s="5"/>
      <c r="S23" s="2"/>
      <c r="T23" s="2"/>
      <c r="U23" s="5"/>
      <c r="V23" s="2"/>
      <c r="W23" s="2"/>
      <c r="X23" s="7"/>
      <c r="Y23" s="5"/>
      <c r="Z23" s="2"/>
      <c r="AA23" s="5"/>
      <c r="AB23" s="2"/>
      <c r="AC23" s="5"/>
    </row>
    <row r="24" spans="1:31" ht="21">
      <c r="B24" s="6"/>
      <c r="C24" s="28"/>
      <c r="D24" s="28"/>
      <c r="E24" s="28"/>
      <c r="F24" s="28"/>
      <c r="G24" s="28"/>
      <c r="H24" s="28"/>
      <c r="I24" s="28"/>
      <c r="J24" s="7"/>
      <c r="K24" s="29"/>
      <c r="L24" s="2"/>
      <c r="M24" s="5"/>
      <c r="N24" s="2"/>
      <c r="O24" s="2"/>
      <c r="P24" s="5"/>
      <c r="Q24" s="5"/>
      <c r="R24" s="5"/>
      <c r="S24" s="2"/>
      <c r="T24" s="2"/>
      <c r="U24" s="5"/>
      <c r="V24" s="2"/>
      <c r="W24" s="2"/>
      <c r="X24" s="7"/>
      <c r="Y24" s="5"/>
      <c r="Z24" s="2"/>
      <c r="AA24" s="5"/>
      <c r="AB24" s="2"/>
      <c r="AC24" s="5"/>
    </row>
    <row r="25" spans="1:31" ht="21">
      <c r="B25" s="6" t="s">
        <v>85</v>
      </c>
      <c r="C25" s="28"/>
      <c r="D25" s="28"/>
      <c r="E25" s="28"/>
      <c r="F25" s="28"/>
      <c r="G25" s="28"/>
      <c r="H25" s="28">
        <f>MEDIAN(H8:H23)</f>
        <v>26</v>
      </c>
      <c r="I25" s="28">
        <f t="shared" ref="I25:J25" si="2">MEDIAN(I8:I23)</f>
        <v>28</v>
      </c>
      <c r="J25" s="7">
        <f t="shared" si="2"/>
        <v>0.92605363984674338</v>
      </c>
      <c r="K25" s="29"/>
      <c r="L25" s="2"/>
      <c r="M25" s="5"/>
      <c r="N25" s="2"/>
      <c r="O25" s="2"/>
      <c r="P25" s="5"/>
      <c r="Q25" s="5"/>
      <c r="R25" s="5"/>
      <c r="S25" s="2"/>
      <c r="T25" s="2"/>
      <c r="U25" s="5"/>
      <c r="V25" s="2"/>
      <c r="W25" s="2"/>
      <c r="X25" s="7"/>
      <c r="Y25" s="5"/>
      <c r="Z25" s="2"/>
      <c r="AA25" s="5"/>
      <c r="AB25" s="2"/>
      <c r="AC25" s="5"/>
    </row>
    <row r="26" spans="1:31" ht="21">
      <c r="B26" s="6" t="s">
        <v>28</v>
      </c>
      <c r="C26" s="2"/>
      <c r="D26" s="2"/>
      <c r="E26" s="2"/>
      <c r="F26" s="2"/>
      <c r="G26" s="2"/>
      <c r="H26" s="15">
        <f>AVERAGE(H8:H23)</f>
        <v>29.375</v>
      </c>
      <c r="I26" s="15">
        <f t="shared" ref="I26:J26" si="3">AVERAGE(I8:I23)</f>
        <v>29.375</v>
      </c>
      <c r="J26" s="15">
        <f t="shared" si="3"/>
        <v>1.0512311207124734</v>
      </c>
      <c r="K26" s="2"/>
      <c r="L26" s="2"/>
      <c r="M26" s="2"/>
      <c r="N26" s="2"/>
      <c r="O26" s="2"/>
      <c r="P26" s="2"/>
      <c r="Q26" s="5"/>
      <c r="R26" s="2"/>
      <c r="S26" s="2"/>
      <c r="T26" s="2"/>
      <c r="U26" s="5"/>
      <c r="V26" s="2"/>
      <c r="W26" s="2"/>
      <c r="X26" s="7"/>
      <c r="Y26" s="5"/>
      <c r="Z26" s="2"/>
      <c r="AA26" s="5"/>
      <c r="AB26" s="2"/>
      <c r="AC26" s="5"/>
    </row>
    <row r="28" spans="1:31" ht="21">
      <c r="B28" s="14" t="s">
        <v>29</v>
      </c>
    </row>
    <row r="30" spans="1:31" ht="21">
      <c r="A30" s="5"/>
      <c r="B30" s="5" t="s">
        <v>18</v>
      </c>
      <c r="C30" s="5" t="s">
        <v>19</v>
      </c>
      <c r="D30" s="5" t="s">
        <v>45</v>
      </c>
      <c r="E30" s="5" t="s">
        <v>62</v>
      </c>
      <c r="F30" s="5" t="s">
        <v>20</v>
      </c>
      <c r="G30" s="5" t="s">
        <v>24</v>
      </c>
      <c r="H30" s="5" t="s">
        <v>23</v>
      </c>
      <c r="I30" s="5" t="s">
        <v>21</v>
      </c>
      <c r="J30" s="5" t="s">
        <v>22</v>
      </c>
      <c r="K30" s="5" t="s">
        <v>25</v>
      </c>
      <c r="L30" s="5" t="s">
        <v>26</v>
      </c>
      <c r="M30" s="5" t="s">
        <v>27</v>
      </c>
      <c r="N30" s="5" t="s">
        <v>49</v>
      </c>
      <c r="O30" s="5" t="s">
        <v>46</v>
      </c>
      <c r="P30" s="5" t="s">
        <v>51</v>
      </c>
      <c r="Q30" s="5" t="s">
        <v>50</v>
      </c>
      <c r="R30" s="5" t="s">
        <v>57</v>
      </c>
      <c r="S30" s="5" t="s">
        <v>58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21">
      <c r="B31" s="6" t="s">
        <v>17</v>
      </c>
      <c r="C31" s="28">
        <v>4</v>
      </c>
      <c r="D31" s="28">
        <v>30</v>
      </c>
      <c r="E31" s="2" t="s">
        <v>0</v>
      </c>
      <c r="F31" s="28">
        <v>2</v>
      </c>
      <c r="G31" s="28">
        <v>2</v>
      </c>
      <c r="H31" s="28">
        <v>0</v>
      </c>
      <c r="I31" s="28">
        <v>3</v>
      </c>
      <c r="J31" s="28">
        <v>4</v>
      </c>
      <c r="K31" s="28">
        <v>2</v>
      </c>
      <c r="L31" s="28">
        <v>1</v>
      </c>
      <c r="M31" s="28">
        <v>0</v>
      </c>
      <c r="N31" s="28">
        <v>21</v>
      </c>
      <c r="O31" s="7">
        <v>0.7</v>
      </c>
      <c r="P31" s="29">
        <f>RANK(N31,N$31:N$46,0)</f>
        <v>12</v>
      </c>
      <c r="Q31" s="29">
        <f>RANK(P31,P$31:P$46,0)</f>
        <v>5</v>
      </c>
      <c r="R31" s="28">
        <v>3</v>
      </c>
      <c r="S31" s="29">
        <f>RANK(R31,R$31:R$46,0)</f>
        <v>15</v>
      </c>
      <c r="U31" s="5"/>
      <c r="V31" s="2"/>
      <c r="W31" s="2"/>
      <c r="X31" s="7"/>
      <c r="Y31" s="5"/>
      <c r="Z31" s="2"/>
      <c r="AA31" s="5"/>
      <c r="AB31" s="2"/>
      <c r="AC31" s="5"/>
    </row>
    <row r="32" spans="1:31" ht="21">
      <c r="B32" s="6" t="s">
        <v>2</v>
      </c>
      <c r="C32" s="28">
        <v>5</v>
      </c>
      <c r="D32" s="28">
        <v>35</v>
      </c>
      <c r="E32" s="2" t="s">
        <v>0</v>
      </c>
      <c r="F32" s="28">
        <v>3</v>
      </c>
      <c r="G32" s="28">
        <v>7</v>
      </c>
      <c r="H32" s="28">
        <v>4</v>
      </c>
      <c r="I32" s="28">
        <v>2</v>
      </c>
      <c r="J32" s="28">
        <v>7</v>
      </c>
      <c r="K32" s="28">
        <v>4</v>
      </c>
      <c r="L32" s="28">
        <v>2</v>
      </c>
      <c r="M32" s="28">
        <v>0</v>
      </c>
      <c r="N32" s="28">
        <v>36</v>
      </c>
      <c r="O32" s="7">
        <v>1.03</v>
      </c>
      <c r="P32" s="29">
        <f t="shared" ref="P32:P46" si="4">RANK(N32,N$31:N$46,0)</f>
        <v>5</v>
      </c>
      <c r="Q32" s="29">
        <f>RANK(P32,P$31:P$46,0)</f>
        <v>12</v>
      </c>
      <c r="R32" s="28">
        <v>15</v>
      </c>
      <c r="S32" s="29">
        <f>RANK(R32,R$31:R$46,0)</f>
        <v>6</v>
      </c>
      <c r="U32" s="5"/>
      <c r="V32" s="5"/>
      <c r="W32" s="5"/>
      <c r="X32" s="7"/>
      <c r="Y32" s="5"/>
      <c r="Z32" s="2"/>
      <c r="AA32" s="5"/>
      <c r="AB32" s="2"/>
      <c r="AC32" s="5"/>
    </row>
    <row r="33" spans="2:29" ht="21">
      <c r="B33" s="6" t="s">
        <v>3</v>
      </c>
      <c r="C33" s="28">
        <v>5</v>
      </c>
      <c r="D33" s="28">
        <v>37</v>
      </c>
      <c r="E33" s="2" t="s">
        <v>0</v>
      </c>
      <c r="F33" s="28">
        <v>2</v>
      </c>
      <c r="G33" s="28">
        <v>6</v>
      </c>
      <c r="H33" s="28">
        <v>3</v>
      </c>
      <c r="I33" s="28">
        <v>4</v>
      </c>
      <c r="J33" s="28">
        <v>8</v>
      </c>
      <c r="K33" s="28">
        <v>2</v>
      </c>
      <c r="L33" s="28">
        <v>0</v>
      </c>
      <c r="M33" s="28">
        <v>0</v>
      </c>
      <c r="N33" s="28">
        <v>26</v>
      </c>
      <c r="O33" s="7">
        <v>0.7</v>
      </c>
      <c r="P33" s="29">
        <f t="shared" si="4"/>
        <v>8</v>
      </c>
      <c r="Q33" s="29">
        <f>RANK(P33,P$31:P$46,0)</f>
        <v>8</v>
      </c>
      <c r="R33" s="28">
        <v>7</v>
      </c>
      <c r="S33" s="29">
        <f>RANK(R33,R$31:R$46,0)</f>
        <v>12</v>
      </c>
      <c r="U33" s="5"/>
      <c r="V33" s="2"/>
      <c r="W33" s="2"/>
      <c r="X33" s="7"/>
      <c r="Y33" s="5"/>
      <c r="Z33" s="2"/>
      <c r="AA33" s="5"/>
      <c r="AB33" s="2"/>
      <c r="AC33" s="5"/>
    </row>
    <row r="34" spans="2:29" ht="21">
      <c r="B34" s="6" t="s">
        <v>4</v>
      </c>
      <c r="C34" s="28">
        <v>7</v>
      </c>
      <c r="D34" s="28">
        <v>49</v>
      </c>
      <c r="E34" s="2" t="s">
        <v>0</v>
      </c>
      <c r="F34" s="28">
        <v>5</v>
      </c>
      <c r="G34" s="28">
        <v>9</v>
      </c>
      <c r="H34" s="28">
        <v>0</v>
      </c>
      <c r="I34" s="28">
        <v>11</v>
      </c>
      <c r="J34" s="28">
        <v>3</v>
      </c>
      <c r="K34" s="28">
        <v>7</v>
      </c>
      <c r="L34" s="28">
        <v>1</v>
      </c>
      <c r="M34" s="28">
        <v>1</v>
      </c>
      <c r="N34" s="28">
        <v>47</v>
      </c>
      <c r="O34" s="7">
        <v>0.96</v>
      </c>
      <c r="P34" s="29">
        <f t="shared" si="4"/>
        <v>3</v>
      </c>
      <c r="Q34" s="29">
        <f>RANK(P34,P$31:P$46,0)</f>
        <v>14</v>
      </c>
      <c r="R34" s="28">
        <v>18</v>
      </c>
      <c r="S34" s="29">
        <f>RANK(R34,R$31:R$46,0)</f>
        <v>5</v>
      </c>
      <c r="U34" s="5"/>
      <c r="V34" s="2"/>
      <c r="W34" s="2"/>
      <c r="X34" s="7"/>
      <c r="Y34" s="5"/>
      <c r="Z34" s="2"/>
      <c r="AA34" s="5"/>
      <c r="AB34" s="2"/>
      <c r="AC34" s="5"/>
    </row>
    <row r="35" spans="2:29" ht="21">
      <c r="B35" s="6" t="s">
        <v>5</v>
      </c>
      <c r="C35" s="28">
        <v>5</v>
      </c>
      <c r="D35" s="28">
        <v>36</v>
      </c>
      <c r="E35" s="2" t="s">
        <v>0</v>
      </c>
      <c r="F35" s="28">
        <v>3</v>
      </c>
      <c r="G35" s="28">
        <v>8</v>
      </c>
      <c r="H35" s="28">
        <v>0</v>
      </c>
      <c r="I35" s="28">
        <v>12</v>
      </c>
      <c r="J35" s="28">
        <v>4</v>
      </c>
      <c r="K35" s="28">
        <v>4</v>
      </c>
      <c r="L35" s="28">
        <v>0</v>
      </c>
      <c r="M35" s="28">
        <v>0</v>
      </c>
      <c r="N35" s="28">
        <v>32</v>
      </c>
      <c r="O35" s="7">
        <v>0.89</v>
      </c>
      <c r="P35" s="29">
        <f t="shared" si="4"/>
        <v>6</v>
      </c>
      <c r="Q35" s="29">
        <f>RANK(P35,P$31:P$46,0)</f>
        <v>10</v>
      </c>
      <c r="R35" s="28">
        <v>14</v>
      </c>
      <c r="S35" s="29">
        <f>RANK(R35,R$31:R$46,0)</f>
        <v>7</v>
      </c>
      <c r="U35" s="5"/>
      <c r="V35" s="2"/>
      <c r="W35" s="2"/>
      <c r="X35" s="7"/>
      <c r="Y35" s="5"/>
      <c r="Z35" s="2"/>
      <c r="AA35" s="5"/>
      <c r="AB35" s="2"/>
      <c r="AC35" s="5"/>
    </row>
    <row r="36" spans="2:29" ht="21">
      <c r="B36" s="6" t="s">
        <v>6</v>
      </c>
      <c r="C36" s="28">
        <v>7</v>
      </c>
      <c r="D36" s="28">
        <v>50</v>
      </c>
      <c r="E36" s="2" t="s">
        <v>0</v>
      </c>
      <c r="F36" s="28">
        <v>7</v>
      </c>
      <c r="G36" s="28">
        <v>17</v>
      </c>
      <c r="H36" s="28">
        <v>5</v>
      </c>
      <c r="I36" s="28">
        <v>12</v>
      </c>
      <c r="J36" s="28">
        <v>9</v>
      </c>
      <c r="K36" s="28">
        <v>4</v>
      </c>
      <c r="L36" s="28">
        <v>2</v>
      </c>
      <c r="M36" s="28">
        <v>0</v>
      </c>
      <c r="N36" s="28">
        <v>50</v>
      </c>
      <c r="O36" s="7">
        <v>1</v>
      </c>
      <c r="P36" s="29">
        <f t="shared" si="4"/>
        <v>1</v>
      </c>
      <c r="Q36" s="29">
        <f>RANK(P36,P$31:P$46,0)</f>
        <v>16</v>
      </c>
      <c r="R36" s="28">
        <v>27</v>
      </c>
      <c r="S36" s="29">
        <f>RANK(R36,R$31:R$46,0)</f>
        <v>2</v>
      </c>
      <c r="U36" s="5"/>
      <c r="V36" s="2"/>
      <c r="W36" s="2"/>
      <c r="X36" s="7"/>
      <c r="Y36" s="5"/>
      <c r="Z36" s="2"/>
      <c r="AA36" s="5"/>
      <c r="AB36" s="2"/>
      <c r="AC36" s="5"/>
    </row>
    <row r="37" spans="2:29" ht="21">
      <c r="B37" s="6" t="s">
        <v>7</v>
      </c>
      <c r="C37" s="28">
        <v>4</v>
      </c>
      <c r="D37" s="28">
        <v>26</v>
      </c>
      <c r="E37" s="2" t="s">
        <v>0</v>
      </c>
      <c r="F37" s="28">
        <v>2</v>
      </c>
      <c r="G37" s="28">
        <v>6</v>
      </c>
      <c r="H37" s="28">
        <v>0</v>
      </c>
      <c r="I37" s="28">
        <v>9</v>
      </c>
      <c r="J37" s="28">
        <v>3</v>
      </c>
      <c r="K37" s="28">
        <v>0</v>
      </c>
      <c r="L37" s="28">
        <v>0</v>
      </c>
      <c r="M37" s="28">
        <v>0</v>
      </c>
      <c r="N37" s="28">
        <v>15</v>
      </c>
      <c r="O37" s="7">
        <v>0.57999999999999996</v>
      </c>
      <c r="P37" s="29">
        <f t="shared" si="4"/>
        <v>15</v>
      </c>
      <c r="Q37" s="29">
        <f>RANK(P37,P$31:P$46,0)</f>
        <v>2</v>
      </c>
      <c r="R37" s="28">
        <v>8</v>
      </c>
      <c r="S37" s="29">
        <f>RANK(R37,R$31:R$46,0)</f>
        <v>11</v>
      </c>
      <c r="U37" s="5"/>
      <c r="V37" s="2"/>
      <c r="W37" s="2"/>
      <c r="X37" s="7"/>
      <c r="Y37" s="5"/>
      <c r="Z37" s="2"/>
      <c r="AA37" s="5"/>
      <c r="AB37" s="2"/>
      <c r="AC37" s="5"/>
    </row>
    <row r="38" spans="2:29" ht="21">
      <c r="B38" s="6" t="s">
        <v>8</v>
      </c>
      <c r="C38" s="28">
        <v>7</v>
      </c>
      <c r="D38" s="28">
        <v>53</v>
      </c>
      <c r="E38" s="2" t="s">
        <v>0</v>
      </c>
      <c r="F38" s="28">
        <v>2</v>
      </c>
      <c r="G38" s="28">
        <v>14</v>
      </c>
      <c r="H38" s="28">
        <v>1</v>
      </c>
      <c r="I38" s="34">
        <v>16</v>
      </c>
      <c r="J38" s="28">
        <v>9</v>
      </c>
      <c r="K38" s="28">
        <v>3</v>
      </c>
      <c r="L38" s="28">
        <v>0</v>
      </c>
      <c r="M38" s="28">
        <v>0</v>
      </c>
      <c r="N38" s="28">
        <v>43</v>
      </c>
      <c r="O38" s="7">
        <v>0.81</v>
      </c>
      <c r="P38" s="29">
        <f t="shared" si="4"/>
        <v>4</v>
      </c>
      <c r="Q38" s="33">
        <f>RANK(P38,P$31:P$46,0)</f>
        <v>13</v>
      </c>
      <c r="R38" s="29">
        <v>23</v>
      </c>
      <c r="S38" s="29">
        <f>RANK(R38,R$31:R$46,0)</f>
        <v>3</v>
      </c>
      <c r="U38" s="5"/>
      <c r="V38" s="5"/>
      <c r="W38" s="5"/>
      <c r="X38" s="15"/>
      <c r="Y38" s="5"/>
      <c r="Z38" s="5"/>
      <c r="AA38" s="5"/>
      <c r="AB38" s="5"/>
      <c r="AC38" s="5"/>
    </row>
    <row r="39" spans="2:29" ht="21">
      <c r="B39" s="6" t="s">
        <v>9</v>
      </c>
      <c r="C39" s="28">
        <v>4</v>
      </c>
      <c r="D39" s="28">
        <v>31</v>
      </c>
      <c r="E39" s="2" t="s">
        <v>0</v>
      </c>
      <c r="F39" s="28">
        <v>1</v>
      </c>
      <c r="G39" s="28">
        <v>6</v>
      </c>
      <c r="H39" s="28">
        <v>1</v>
      </c>
      <c r="I39" s="28">
        <v>10</v>
      </c>
      <c r="J39" s="28">
        <v>2</v>
      </c>
      <c r="K39" s="28">
        <v>2</v>
      </c>
      <c r="L39" s="28">
        <v>1</v>
      </c>
      <c r="M39" s="28">
        <v>0</v>
      </c>
      <c r="N39" s="28">
        <v>24</v>
      </c>
      <c r="O39" s="7">
        <v>0.77</v>
      </c>
      <c r="P39" s="29">
        <f t="shared" si="4"/>
        <v>10</v>
      </c>
      <c r="Q39" s="29">
        <f>RANK(P39,P$31:P$46,0)</f>
        <v>7</v>
      </c>
      <c r="R39" s="29">
        <v>9</v>
      </c>
      <c r="S39" s="29">
        <f>RANK(R39,R$31:R$46,0)</f>
        <v>10</v>
      </c>
      <c r="U39" s="5"/>
      <c r="V39" s="5"/>
      <c r="W39" s="5"/>
      <c r="X39" s="15"/>
      <c r="Y39" s="5"/>
      <c r="Z39" s="5"/>
      <c r="AA39" s="5"/>
      <c r="AB39" s="5"/>
      <c r="AC39" s="5"/>
    </row>
    <row r="40" spans="2:29" ht="21">
      <c r="B40" s="6" t="s">
        <v>10</v>
      </c>
      <c r="C40" s="28">
        <v>4</v>
      </c>
      <c r="D40" s="28">
        <v>27</v>
      </c>
      <c r="E40" s="2" t="s">
        <v>0</v>
      </c>
      <c r="F40" s="28">
        <v>2</v>
      </c>
      <c r="G40" s="28">
        <v>4</v>
      </c>
      <c r="H40" s="28">
        <v>0</v>
      </c>
      <c r="I40" s="28">
        <v>7</v>
      </c>
      <c r="J40" s="28">
        <v>1</v>
      </c>
      <c r="K40" s="28">
        <v>1</v>
      </c>
      <c r="L40" s="28">
        <v>1</v>
      </c>
      <c r="M40" s="28">
        <v>2</v>
      </c>
      <c r="N40" s="28">
        <v>26</v>
      </c>
      <c r="O40" s="7">
        <v>0.96</v>
      </c>
      <c r="P40" s="29">
        <f t="shared" si="4"/>
        <v>8</v>
      </c>
      <c r="Q40" s="29">
        <f>RANK(P40,P$31:P$46,0)</f>
        <v>8</v>
      </c>
      <c r="R40" s="28">
        <v>5</v>
      </c>
      <c r="S40" s="29">
        <f>RANK(R40,R$31:R$46,0)</f>
        <v>13</v>
      </c>
      <c r="U40" s="5"/>
      <c r="V40" s="2"/>
      <c r="W40" s="2"/>
      <c r="X40" s="7"/>
      <c r="Y40" s="5"/>
      <c r="Z40" s="2"/>
      <c r="AA40" s="5"/>
      <c r="AB40" s="2"/>
      <c r="AC40" s="5"/>
    </row>
    <row r="41" spans="2:29" ht="21">
      <c r="B41" s="6" t="s">
        <v>11</v>
      </c>
      <c r="C41" s="28">
        <v>4</v>
      </c>
      <c r="D41" s="28">
        <v>28</v>
      </c>
      <c r="E41" s="2" t="s">
        <v>0</v>
      </c>
      <c r="F41" s="28">
        <v>2</v>
      </c>
      <c r="G41" s="28">
        <v>5</v>
      </c>
      <c r="H41" s="28">
        <v>2</v>
      </c>
      <c r="I41" s="28">
        <v>5</v>
      </c>
      <c r="J41" s="28">
        <v>3</v>
      </c>
      <c r="K41" s="28">
        <v>2</v>
      </c>
      <c r="L41" s="28">
        <v>0</v>
      </c>
      <c r="M41" s="28">
        <v>1</v>
      </c>
      <c r="N41" s="28">
        <v>23</v>
      </c>
      <c r="O41" s="7">
        <v>0.82</v>
      </c>
      <c r="P41" s="29">
        <f t="shared" si="4"/>
        <v>11</v>
      </c>
      <c r="Q41" s="29">
        <f>RANK(P41,P$31:P$46,0)</f>
        <v>6</v>
      </c>
      <c r="R41" s="28">
        <v>13</v>
      </c>
      <c r="S41" s="29">
        <f>RANK(R41,R$31:R$46,0)</f>
        <v>8</v>
      </c>
      <c r="U41" s="5"/>
      <c r="V41" s="2"/>
      <c r="W41" s="2"/>
      <c r="X41" s="7"/>
      <c r="Y41" s="5"/>
      <c r="Z41" s="2"/>
      <c r="AA41" s="5"/>
      <c r="AB41" s="2"/>
      <c r="AC41" s="5"/>
    </row>
    <row r="42" spans="2:29" ht="21">
      <c r="B42" s="6" t="s">
        <v>12</v>
      </c>
      <c r="C42" s="28">
        <v>5</v>
      </c>
      <c r="D42" s="28">
        <v>34</v>
      </c>
      <c r="E42" s="2" t="s">
        <v>0</v>
      </c>
      <c r="F42" s="28">
        <v>3</v>
      </c>
      <c r="G42" s="28">
        <v>9</v>
      </c>
      <c r="H42" s="28">
        <v>0</v>
      </c>
      <c r="I42" s="28">
        <v>9</v>
      </c>
      <c r="J42" s="28">
        <v>6</v>
      </c>
      <c r="K42" s="28">
        <v>2</v>
      </c>
      <c r="L42" s="28">
        <v>0</v>
      </c>
      <c r="M42" s="28">
        <v>1</v>
      </c>
      <c r="N42" s="28">
        <v>32</v>
      </c>
      <c r="O42" s="7">
        <v>0.94</v>
      </c>
      <c r="P42" s="29">
        <f t="shared" si="4"/>
        <v>6</v>
      </c>
      <c r="Q42" s="29">
        <f>RANK(P42,P$31:P$46,0)</f>
        <v>10</v>
      </c>
      <c r="R42" s="28">
        <v>19</v>
      </c>
      <c r="S42" s="29">
        <f>RANK(R42,R$31:R$46,0)</f>
        <v>4</v>
      </c>
      <c r="U42" s="5"/>
      <c r="V42" s="2"/>
      <c r="W42" s="2"/>
      <c r="X42" s="7"/>
      <c r="Y42" s="5"/>
      <c r="Z42" s="2"/>
      <c r="AA42" s="5"/>
      <c r="AB42" s="2"/>
      <c r="AC42" s="5"/>
    </row>
    <row r="43" spans="2:29" ht="21">
      <c r="B43" s="6" t="s">
        <v>13</v>
      </c>
      <c r="C43" s="28">
        <v>4</v>
      </c>
      <c r="D43" s="28">
        <v>30</v>
      </c>
      <c r="E43" s="2" t="s">
        <v>0</v>
      </c>
      <c r="F43" s="28">
        <v>2</v>
      </c>
      <c r="G43" s="28">
        <v>4</v>
      </c>
      <c r="H43" s="28">
        <v>0</v>
      </c>
      <c r="I43" s="28">
        <v>9</v>
      </c>
      <c r="J43" s="28">
        <v>4</v>
      </c>
      <c r="K43" s="28">
        <v>0</v>
      </c>
      <c r="L43" s="28">
        <v>0</v>
      </c>
      <c r="M43" s="28">
        <v>0</v>
      </c>
      <c r="N43" s="28">
        <v>17</v>
      </c>
      <c r="O43" s="7">
        <v>0.56999999999999995</v>
      </c>
      <c r="P43" s="29">
        <f t="shared" si="4"/>
        <v>14</v>
      </c>
      <c r="Q43" s="29">
        <f>RANK(P43,P$31:P$46,0)</f>
        <v>3</v>
      </c>
      <c r="R43" s="28">
        <v>4</v>
      </c>
      <c r="S43" s="29">
        <f>RANK(R43,R$31:R$46,0)</f>
        <v>14</v>
      </c>
      <c r="U43" s="5"/>
      <c r="V43" s="2"/>
      <c r="W43" s="2"/>
      <c r="X43" s="7"/>
      <c r="Y43" s="5"/>
      <c r="Z43" s="2"/>
      <c r="AA43" s="5"/>
      <c r="AB43" s="2"/>
      <c r="AC43" s="5"/>
    </row>
    <row r="44" spans="2:29" ht="21">
      <c r="B44" s="6" t="s">
        <v>14</v>
      </c>
      <c r="C44" s="28">
        <v>7</v>
      </c>
      <c r="D44" s="28">
        <v>48</v>
      </c>
      <c r="E44" s="2" t="s">
        <v>0</v>
      </c>
      <c r="F44" s="28">
        <v>3</v>
      </c>
      <c r="G44" s="28">
        <v>16</v>
      </c>
      <c r="H44" s="28">
        <v>2</v>
      </c>
      <c r="I44" s="28">
        <v>14</v>
      </c>
      <c r="J44" s="28">
        <v>5</v>
      </c>
      <c r="K44" s="28">
        <v>3</v>
      </c>
      <c r="L44" s="28">
        <v>4</v>
      </c>
      <c r="M44" s="28">
        <v>0</v>
      </c>
      <c r="N44" s="28">
        <v>49</v>
      </c>
      <c r="O44" s="7">
        <v>1.02</v>
      </c>
      <c r="P44" s="29">
        <f t="shared" si="4"/>
        <v>2</v>
      </c>
      <c r="Q44" s="29">
        <f>RANK(P44,P$31:P$46,0)</f>
        <v>15</v>
      </c>
      <c r="R44" s="28">
        <v>34</v>
      </c>
      <c r="S44" s="29">
        <f>RANK(R44,R$31:R$46,0)</f>
        <v>1</v>
      </c>
      <c r="U44" s="5"/>
      <c r="V44" s="2"/>
      <c r="W44" s="2"/>
      <c r="X44" s="7"/>
      <c r="Y44" s="5"/>
      <c r="Z44" s="2"/>
      <c r="AA44" s="5"/>
      <c r="AB44" s="2"/>
      <c r="AC44" s="5"/>
    </row>
    <row r="45" spans="2:29" ht="21">
      <c r="B45" s="6" t="s">
        <v>15</v>
      </c>
      <c r="C45" s="28">
        <v>4</v>
      </c>
      <c r="D45" s="28">
        <v>29</v>
      </c>
      <c r="E45" s="2" t="s">
        <v>0</v>
      </c>
      <c r="F45" s="28">
        <v>1</v>
      </c>
      <c r="G45" s="28">
        <v>9</v>
      </c>
      <c r="H45" s="28">
        <v>0</v>
      </c>
      <c r="I45" s="28">
        <v>9</v>
      </c>
      <c r="J45" s="28">
        <v>3</v>
      </c>
      <c r="K45" s="28">
        <v>1</v>
      </c>
      <c r="L45" s="28">
        <v>0</v>
      </c>
      <c r="M45" s="28">
        <v>0</v>
      </c>
      <c r="N45" s="28">
        <v>18</v>
      </c>
      <c r="O45" s="7">
        <v>0.62</v>
      </c>
      <c r="P45" s="29">
        <f t="shared" si="4"/>
        <v>13</v>
      </c>
      <c r="Q45" s="29">
        <f>RANK(P45,P$31:P$46,0)</f>
        <v>4</v>
      </c>
      <c r="R45" s="28">
        <v>13</v>
      </c>
      <c r="S45" s="29">
        <f>RANK(R45,R$31:R$46,0)</f>
        <v>8</v>
      </c>
      <c r="U45" s="5"/>
      <c r="V45" s="2"/>
      <c r="W45" s="2"/>
      <c r="X45" s="7"/>
      <c r="Y45" s="5"/>
      <c r="Z45" s="2"/>
      <c r="AA45" s="5"/>
      <c r="AB45" s="2"/>
      <c r="AC45" s="5"/>
    </row>
    <row r="46" spans="2:29" ht="21">
      <c r="B46" s="6" t="s">
        <v>16</v>
      </c>
      <c r="C46" s="28">
        <v>4</v>
      </c>
      <c r="D46" s="28">
        <v>25</v>
      </c>
      <c r="E46" s="2" t="s">
        <v>0</v>
      </c>
      <c r="F46" s="28">
        <v>0</v>
      </c>
      <c r="G46" s="28">
        <v>3</v>
      </c>
      <c r="H46" s="28">
        <v>0</v>
      </c>
      <c r="I46" s="28">
        <v>7</v>
      </c>
      <c r="J46" s="28">
        <v>2</v>
      </c>
      <c r="K46" s="28">
        <v>0</v>
      </c>
      <c r="L46" s="28">
        <v>0</v>
      </c>
      <c r="M46" s="28">
        <v>0</v>
      </c>
      <c r="N46" s="28">
        <v>11</v>
      </c>
      <c r="O46" s="7">
        <v>0.44</v>
      </c>
      <c r="P46" s="29">
        <f t="shared" si="4"/>
        <v>16</v>
      </c>
      <c r="Q46" s="29">
        <f>RANK(P46,P$31:P$46,0)</f>
        <v>1</v>
      </c>
      <c r="R46" s="28">
        <v>3</v>
      </c>
      <c r="S46" s="29">
        <f>RANK(R46,R$31:R$46,0)</f>
        <v>15</v>
      </c>
      <c r="U46" s="5"/>
      <c r="V46" s="2"/>
      <c r="W46" s="2"/>
      <c r="X46" s="7"/>
      <c r="Y46" s="5"/>
      <c r="Z46" s="2"/>
      <c r="AA46" s="5"/>
      <c r="AB46" s="2"/>
      <c r="AC46" s="5"/>
    </row>
    <row r="47" spans="2:29" ht="21">
      <c r="B47" s="6"/>
      <c r="C47" s="28"/>
      <c r="D47" s="28"/>
      <c r="E47" s="2"/>
      <c r="F47" s="28"/>
      <c r="G47" s="28"/>
      <c r="H47" s="28"/>
      <c r="I47" s="28"/>
      <c r="J47" s="28"/>
      <c r="K47" s="28"/>
      <c r="L47" s="28"/>
      <c r="M47" s="28"/>
      <c r="N47" s="28"/>
      <c r="O47" s="7"/>
      <c r="P47" s="29"/>
      <c r="Q47" s="29"/>
      <c r="R47" s="28"/>
      <c r="S47" s="29"/>
      <c r="U47" s="5"/>
      <c r="V47" s="2"/>
      <c r="W47" s="2"/>
      <c r="X47" s="7"/>
      <c r="Y47" s="5"/>
      <c r="Z47" s="2"/>
      <c r="AA47" s="5"/>
      <c r="AB47" s="2"/>
      <c r="AC47" s="5"/>
    </row>
    <row r="48" spans="2:29" ht="21">
      <c r="B48" s="6" t="s">
        <v>85</v>
      </c>
      <c r="C48" s="28"/>
      <c r="D48" s="28"/>
      <c r="E48" s="2"/>
      <c r="F48" s="28"/>
      <c r="G48" s="28">
        <f>MEDIAN(G31:G46)</f>
        <v>6.5</v>
      </c>
      <c r="H48" s="28"/>
      <c r="I48" s="28">
        <f t="shared" ref="I48:O48" si="5">MEDIAN(I31:I46)</f>
        <v>9</v>
      </c>
      <c r="J48" s="28">
        <f t="shared" si="5"/>
        <v>4</v>
      </c>
      <c r="K48" s="28">
        <f t="shared" si="5"/>
        <v>2</v>
      </c>
      <c r="L48" s="28">
        <f t="shared" si="5"/>
        <v>0</v>
      </c>
      <c r="M48" s="28">
        <f t="shared" si="5"/>
        <v>0</v>
      </c>
      <c r="N48" s="28">
        <f t="shared" si="5"/>
        <v>26</v>
      </c>
      <c r="O48" s="7">
        <f t="shared" si="5"/>
        <v>0.81499999999999995</v>
      </c>
      <c r="P48" s="29"/>
      <c r="Q48" s="29"/>
      <c r="R48" s="7">
        <f t="shared" ref="R48" si="6">MEDIAN(R31:R46)</f>
        <v>13</v>
      </c>
      <c r="S48" s="29"/>
      <c r="U48" s="5"/>
      <c r="V48" s="2"/>
      <c r="W48" s="2"/>
      <c r="X48" s="7"/>
      <c r="Y48" s="5"/>
      <c r="Z48" s="2"/>
      <c r="AA48" s="5"/>
      <c r="AB48" s="2"/>
      <c r="AC48" s="5"/>
    </row>
    <row r="49" spans="1:31" ht="21">
      <c r="B49" s="6" t="s">
        <v>28</v>
      </c>
      <c r="C49" s="28"/>
      <c r="D49" s="28"/>
      <c r="E49" s="2"/>
      <c r="F49" s="28"/>
      <c r="G49" s="7">
        <f>AVERAGE(G31:G46)</f>
        <v>7.8125</v>
      </c>
      <c r="H49" s="7"/>
      <c r="I49" s="7">
        <f t="shared" ref="I49:O49" si="7">AVERAGE(I31:I46)</f>
        <v>8.6875</v>
      </c>
      <c r="J49" s="7">
        <f t="shared" si="7"/>
        <v>4.5625</v>
      </c>
      <c r="K49" s="7">
        <f t="shared" si="7"/>
        <v>2.3125</v>
      </c>
      <c r="L49" s="7">
        <f t="shared" si="7"/>
        <v>0.75</v>
      </c>
      <c r="M49" s="7">
        <f t="shared" si="7"/>
        <v>0.3125</v>
      </c>
      <c r="N49" s="7">
        <f t="shared" si="7"/>
        <v>29.375</v>
      </c>
      <c r="O49" s="7">
        <f t="shared" si="7"/>
        <v>0.80062499999999981</v>
      </c>
      <c r="P49" s="29"/>
      <c r="Q49" s="29"/>
      <c r="R49" s="7">
        <f>AVERAGE(R31:R46)</f>
        <v>13.4375</v>
      </c>
      <c r="S49" s="29"/>
      <c r="U49" s="5"/>
      <c r="V49" s="2"/>
      <c r="W49" s="2"/>
      <c r="X49" s="7"/>
      <c r="Y49" s="5"/>
      <c r="Z49" s="2"/>
      <c r="AA49" s="5"/>
      <c r="AB49" s="2"/>
      <c r="AC49" s="5"/>
    </row>
    <row r="50" spans="1:31" ht="21"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  <c r="R50" s="2"/>
      <c r="S50" s="2"/>
      <c r="T50" s="2"/>
      <c r="U50" s="5"/>
      <c r="V50" s="2"/>
      <c r="W50" s="2"/>
      <c r="X50" s="7"/>
      <c r="Y50" s="5"/>
      <c r="Z50" s="2"/>
      <c r="AA50" s="5"/>
      <c r="AB50" s="2"/>
      <c r="AC50" s="5"/>
    </row>
    <row r="51" spans="1:31" ht="21">
      <c r="B51" s="14" t="s">
        <v>30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  <c r="R51" s="2"/>
      <c r="S51" s="2"/>
      <c r="T51" s="2"/>
      <c r="U51" s="5"/>
      <c r="V51" s="2"/>
      <c r="W51" s="2"/>
      <c r="X51" s="7"/>
      <c r="Y51" s="5"/>
      <c r="Z51" s="2"/>
      <c r="AA51" s="5"/>
      <c r="AB51" s="2"/>
      <c r="AC51" s="5"/>
    </row>
    <row r="52" spans="1:31" ht="2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31" ht="21">
      <c r="A53" s="5"/>
      <c r="B53" s="5" t="s">
        <v>18</v>
      </c>
      <c r="C53" s="5" t="s">
        <v>19</v>
      </c>
      <c r="D53" s="5" t="s">
        <v>45</v>
      </c>
      <c r="E53" s="5" t="s">
        <v>62</v>
      </c>
      <c r="F53" s="5" t="s">
        <v>20</v>
      </c>
      <c r="G53" s="5" t="s">
        <v>24</v>
      </c>
      <c r="H53" s="5" t="s">
        <v>23</v>
      </c>
      <c r="I53" s="5" t="s">
        <v>21</v>
      </c>
      <c r="J53" s="5" t="s">
        <v>22</v>
      </c>
      <c r="K53" s="5" t="s">
        <v>25</v>
      </c>
      <c r="L53" s="5" t="s">
        <v>26</v>
      </c>
      <c r="M53" s="5" t="s">
        <v>27</v>
      </c>
      <c r="N53" s="5" t="s">
        <v>47</v>
      </c>
      <c r="O53" s="5" t="s">
        <v>46</v>
      </c>
      <c r="P53" s="5" t="s">
        <v>48</v>
      </c>
      <c r="Q53" s="5" t="s">
        <v>60</v>
      </c>
      <c r="R53" s="5" t="s">
        <v>59</v>
      </c>
      <c r="S53" s="5" t="s">
        <v>61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21">
      <c r="B54" s="6" t="s">
        <v>17</v>
      </c>
      <c r="C54" s="28">
        <v>4</v>
      </c>
      <c r="D54" s="28">
        <v>30</v>
      </c>
      <c r="E54" s="2" t="s">
        <v>1</v>
      </c>
      <c r="F54" s="28">
        <v>2</v>
      </c>
      <c r="G54" s="28">
        <v>11</v>
      </c>
      <c r="H54" s="28">
        <v>0</v>
      </c>
      <c r="I54" s="28">
        <v>12</v>
      </c>
      <c r="J54" s="28">
        <v>4</v>
      </c>
      <c r="K54" s="28">
        <v>4</v>
      </c>
      <c r="L54" s="28">
        <v>0</v>
      </c>
      <c r="M54" s="28">
        <v>0</v>
      </c>
      <c r="N54" s="28">
        <v>32</v>
      </c>
      <c r="O54" s="7">
        <v>1.07</v>
      </c>
      <c r="P54" s="29">
        <f>RANK(N54,N$54:N$69,1)</f>
        <v>11</v>
      </c>
      <c r="Q54" s="29">
        <f>RANK(O54,O$54:O$69,1)</f>
        <v>13</v>
      </c>
      <c r="R54" s="28">
        <v>18</v>
      </c>
      <c r="S54" s="29">
        <f>RANK(R54,R$54:R$69,1)</f>
        <v>13</v>
      </c>
      <c r="T54" s="5"/>
      <c r="U54" s="5"/>
      <c r="V54" s="5"/>
      <c r="W54" s="5"/>
      <c r="X54" s="7"/>
      <c r="Y54" s="2"/>
      <c r="Z54" s="2"/>
      <c r="AA54" s="5"/>
      <c r="AB54" s="2"/>
      <c r="AC54" s="5"/>
    </row>
    <row r="55" spans="1:31" ht="21">
      <c r="B55" s="6" t="s">
        <v>2</v>
      </c>
      <c r="C55" s="28">
        <v>5</v>
      </c>
      <c r="D55" s="28">
        <v>35</v>
      </c>
      <c r="E55" s="2" t="s">
        <v>1</v>
      </c>
      <c r="F55" s="28">
        <v>2</v>
      </c>
      <c r="G55" s="28">
        <v>7</v>
      </c>
      <c r="H55" s="28">
        <v>0</v>
      </c>
      <c r="I55" s="28">
        <v>9</v>
      </c>
      <c r="J55" s="28">
        <v>3</v>
      </c>
      <c r="K55" s="28">
        <v>3</v>
      </c>
      <c r="L55" s="28">
        <v>0</v>
      </c>
      <c r="M55" s="28">
        <v>1</v>
      </c>
      <c r="N55" s="28">
        <v>29</v>
      </c>
      <c r="O55" s="7">
        <v>0.83</v>
      </c>
      <c r="P55" s="29">
        <f t="shared" ref="P55:P69" si="8">RANK(N55,N$54:N$69,1)</f>
        <v>9</v>
      </c>
      <c r="Q55" s="29">
        <f t="shared" ref="Q55:Q69" si="9">RANK(O55,O$54:O$69,1)</f>
        <v>8</v>
      </c>
      <c r="R55" s="28">
        <v>13</v>
      </c>
      <c r="S55" s="29">
        <f t="shared" ref="S55:S69" si="10">RANK(R55,R$54:R$69,1)</f>
        <v>6</v>
      </c>
      <c r="T55" s="5"/>
      <c r="U55" s="5"/>
      <c r="V55" s="5"/>
      <c r="W55" s="5"/>
      <c r="X55" s="7"/>
      <c r="Y55" s="2"/>
      <c r="Z55" s="2"/>
      <c r="AA55" s="5"/>
      <c r="AB55" s="2"/>
      <c r="AC55" s="5"/>
    </row>
    <row r="56" spans="1:31" ht="21">
      <c r="B56" s="6" t="s">
        <v>3</v>
      </c>
      <c r="C56" s="28">
        <v>5</v>
      </c>
      <c r="D56" s="28">
        <v>37</v>
      </c>
      <c r="E56" s="2" t="s">
        <v>1</v>
      </c>
      <c r="F56" s="28">
        <v>3</v>
      </c>
      <c r="G56" s="28">
        <v>7</v>
      </c>
      <c r="H56" s="28">
        <v>2</v>
      </c>
      <c r="I56" s="28">
        <v>11</v>
      </c>
      <c r="J56" s="28">
        <v>5</v>
      </c>
      <c r="K56" s="28">
        <v>0</v>
      </c>
      <c r="L56" s="28">
        <v>2</v>
      </c>
      <c r="M56" s="28">
        <v>0</v>
      </c>
      <c r="N56" s="28">
        <v>29</v>
      </c>
      <c r="O56" s="7">
        <v>0.78</v>
      </c>
      <c r="P56" s="29">
        <f t="shared" si="8"/>
        <v>9</v>
      </c>
      <c r="Q56" s="29">
        <f t="shared" si="9"/>
        <v>7</v>
      </c>
      <c r="R56" s="28">
        <v>10</v>
      </c>
      <c r="S56" s="29">
        <f t="shared" si="10"/>
        <v>4</v>
      </c>
      <c r="T56" s="5"/>
      <c r="U56" s="5"/>
      <c r="V56" s="5"/>
      <c r="W56" s="5"/>
      <c r="X56" s="7"/>
      <c r="Y56" s="2"/>
      <c r="Z56" s="2"/>
      <c r="AA56" s="5"/>
      <c r="AB56" s="2"/>
      <c r="AC56" s="5"/>
    </row>
    <row r="57" spans="1:31" ht="21">
      <c r="B57" s="6" t="s">
        <v>4</v>
      </c>
      <c r="C57" s="28">
        <v>7</v>
      </c>
      <c r="D57" s="28">
        <v>49</v>
      </c>
      <c r="E57" s="2" t="s">
        <v>1</v>
      </c>
      <c r="F57" s="28">
        <v>2</v>
      </c>
      <c r="G57" s="28">
        <v>14</v>
      </c>
      <c r="H57" s="28">
        <v>2</v>
      </c>
      <c r="I57" s="28">
        <v>13</v>
      </c>
      <c r="J57" s="28">
        <v>10</v>
      </c>
      <c r="K57" s="28">
        <v>1</v>
      </c>
      <c r="L57" s="28">
        <v>0</v>
      </c>
      <c r="M57" s="28">
        <v>0</v>
      </c>
      <c r="N57" s="28">
        <v>36</v>
      </c>
      <c r="O57" s="7">
        <v>0.73</v>
      </c>
      <c r="P57" s="29">
        <f t="shared" si="8"/>
        <v>14</v>
      </c>
      <c r="Q57" s="29">
        <f t="shared" si="9"/>
        <v>5</v>
      </c>
      <c r="R57" s="28">
        <v>17</v>
      </c>
      <c r="S57" s="29">
        <f t="shared" si="10"/>
        <v>12</v>
      </c>
      <c r="T57" s="5"/>
      <c r="U57" s="5"/>
      <c r="V57" s="5"/>
      <c r="W57" s="5"/>
      <c r="X57" s="7"/>
      <c r="Y57" s="2"/>
      <c r="Z57" s="2"/>
      <c r="AA57" s="5"/>
      <c r="AB57" s="2"/>
      <c r="AC57" s="5"/>
    </row>
    <row r="58" spans="1:31" ht="21">
      <c r="B58" s="6" t="s">
        <v>5</v>
      </c>
      <c r="C58" s="28">
        <v>5</v>
      </c>
      <c r="D58" s="28">
        <v>36</v>
      </c>
      <c r="E58" s="2" t="s">
        <v>1</v>
      </c>
      <c r="F58" s="28">
        <v>2</v>
      </c>
      <c r="G58" s="28">
        <v>5</v>
      </c>
      <c r="H58" s="28">
        <v>0</v>
      </c>
      <c r="I58" s="28">
        <v>11</v>
      </c>
      <c r="J58" s="28">
        <v>4</v>
      </c>
      <c r="K58" s="28">
        <v>1</v>
      </c>
      <c r="L58" s="28">
        <v>0</v>
      </c>
      <c r="M58" s="28">
        <v>0</v>
      </c>
      <c r="N58" s="28">
        <v>22</v>
      </c>
      <c r="O58" s="7">
        <v>0.61</v>
      </c>
      <c r="P58" s="29">
        <f t="shared" si="8"/>
        <v>2</v>
      </c>
      <c r="Q58" s="29">
        <f t="shared" si="9"/>
        <v>3</v>
      </c>
      <c r="R58" s="28">
        <v>6</v>
      </c>
      <c r="S58" s="29">
        <f t="shared" si="10"/>
        <v>2</v>
      </c>
      <c r="T58" s="5"/>
      <c r="U58" s="5"/>
      <c r="V58" s="5"/>
      <c r="W58" s="5"/>
      <c r="X58" s="7"/>
      <c r="Y58" s="2"/>
      <c r="Z58" s="2"/>
      <c r="AA58" s="5"/>
      <c r="AB58" s="2"/>
      <c r="AC58" s="5"/>
    </row>
    <row r="59" spans="1:31" ht="21">
      <c r="B59" s="6" t="s">
        <v>6</v>
      </c>
      <c r="C59" s="28">
        <v>7</v>
      </c>
      <c r="D59" s="28">
        <v>50</v>
      </c>
      <c r="E59" s="2" t="s">
        <v>1</v>
      </c>
      <c r="F59" s="28">
        <v>0</v>
      </c>
      <c r="G59" s="28">
        <v>9</v>
      </c>
      <c r="H59" s="28">
        <v>2</v>
      </c>
      <c r="I59" s="28">
        <v>10</v>
      </c>
      <c r="J59" s="28">
        <v>3</v>
      </c>
      <c r="K59" s="28">
        <v>2</v>
      </c>
      <c r="L59" s="28">
        <v>1</v>
      </c>
      <c r="M59" s="28">
        <v>0</v>
      </c>
      <c r="N59" s="28">
        <v>26</v>
      </c>
      <c r="O59" s="7">
        <v>0.52</v>
      </c>
      <c r="P59" s="29">
        <f t="shared" si="8"/>
        <v>6</v>
      </c>
      <c r="Q59" s="29">
        <f t="shared" si="9"/>
        <v>2</v>
      </c>
      <c r="R59" s="28">
        <v>13</v>
      </c>
      <c r="S59" s="29">
        <f t="shared" si="10"/>
        <v>6</v>
      </c>
      <c r="T59" s="5"/>
      <c r="U59" s="5"/>
      <c r="V59" s="5"/>
      <c r="W59" s="5"/>
      <c r="X59" s="7"/>
      <c r="Y59" s="2"/>
      <c r="Z59" s="2"/>
      <c r="AA59" s="5"/>
      <c r="AB59" s="2"/>
      <c r="AC59" s="5"/>
    </row>
    <row r="60" spans="1:31" ht="21">
      <c r="B60" s="6" t="s">
        <v>7</v>
      </c>
      <c r="C60" s="28">
        <v>4</v>
      </c>
      <c r="D60" s="28">
        <v>26</v>
      </c>
      <c r="E60" s="2" t="s">
        <v>1</v>
      </c>
      <c r="F60" s="28">
        <v>2</v>
      </c>
      <c r="G60" s="28">
        <v>8</v>
      </c>
      <c r="H60" s="28">
        <v>0</v>
      </c>
      <c r="I60" s="28">
        <v>8</v>
      </c>
      <c r="J60" s="28">
        <v>3</v>
      </c>
      <c r="K60" s="28">
        <v>2</v>
      </c>
      <c r="L60" s="28">
        <v>0</v>
      </c>
      <c r="M60" s="28">
        <v>1</v>
      </c>
      <c r="N60" s="28">
        <v>25</v>
      </c>
      <c r="O60" s="7">
        <v>0.96</v>
      </c>
      <c r="P60" s="29">
        <f t="shared" si="8"/>
        <v>4</v>
      </c>
      <c r="Q60" s="29">
        <f t="shared" si="9"/>
        <v>12</v>
      </c>
      <c r="R60" s="29">
        <v>14</v>
      </c>
      <c r="S60" s="29">
        <f t="shared" si="10"/>
        <v>9</v>
      </c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31" ht="21">
      <c r="B61" s="6" t="s">
        <v>8</v>
      </c>
      <c r="C61" s="28">
        <v>7</v>
      </c>
      <c r="D61" s="28">
        <v>53</v>
      </c>
      <c r="E61" s="2" t="s">
        <v>1</v>
      </c>
      <c r="F61" s="29">
        <v>5</v>
      </c>
      <c r="G61" s="28">
        <v>7</v>
      </c>
      <c r="H61" s="28">
        <v>1</v>
      </c>
      <c r="I61" s="28">
        <v>10</v>
      </c>
      <c r="J61" s="28">
        <v>5</v>
      </c>
      <c r="K61" s="34">
        <v>7</v>
      </c>
      <c r="L61" s="28">
        <v>1</v>
      </c>
      <c r="M61" s="28">
        <v>0</v>
      </c>
      <c r="N61" s="28">
        <v>45</v>
      </c>
      <c r="O61" s="7">
        <v>0.85</v>
      </c>
      <c r="P61" s="29">
        <f t="shared" si="8"/>
        <v>16</v>
      </c>
      <c r="Q61" s="29">
        <f t="shared" si="9"/>
        <v>9</v>
      </c>
      <c r="R61" s="29">
        <v>14</v>
      </c>
      <c r="S61" s="29">
        <f t="shared" si="10"/>
        <v>9</v>
      </c>
      <c r="T61" s="5"/>
      <c r="U61" s="5"/>
      <c r="V61" s="5"/>
      <c r="W61" s="5"/>
      <c r="X61" s="15"/>
      <c r="Y61" s="5"/>
      <c r="Z61" s="5"/>
      <c r="AA61" s="5"/>
      <c r="AB61" s="5"/>
      <c r="AC61" s="5"/>
    </row>
    <row r="62" spans="1:31" ht="21">
      <c r="B62" s="6" t="s">
        <v>9</v>
      </c>
      <c r="C62" s="28">
        <v>4</v>
      </c>
      <c r="D62" s="28">
        <v>31</v>
      </c>
      <c r="E62" s="2" t="s">
        <v>1</v>
      </c>
      <c r="F62" s="28">
        <v>3</v>
      </c>
      <c r="G62" s="28">
        <v>3</v>
      </c>
      <c r="H62" s="28">
        <v>2</v>
      </c>
      <c r="I62" s="28">
        <v>8</v>
      </c>
      <c r="J62" s="28">
        <v>4</v>
      </c>
      <c r="K62" s="28">
        <v>1</v>
      </c>
      <c r="L62" s="28">
        <v>0</v>
      </c>
      <c r="M62" s="28">
        <v>0</v>
      </c>
      <c r="N62" s="28">
        <v>19</v>
      </c>
      <c r="O62" s="7">
        <v>0.61</v>
      </c>
      <c r="P62" s="29">
        <f t="shared" si="8"/>
        <v>1</v>
      </c>
      <c r="Q62" s="29">
        <f t="shared" si="9"/>
        <v>3</v>
      </c>
      <c r="R62" s="29">
        <v>5</v>
      </c>
      <c r="S62" s="29">
        <f t="shared" si="10"/>
        <v>1</v>
      </c>
      <c r="T62" s="5"/>
      <c r="U62" s="5"/>
      <c r="V62" s="5"/>
      <c r="W62" s="5"/>
      <c r="X62" s="15"/>
      <c r="Y62" s="5"/>
      <c r="Z62" s="5"/>
      <c r="AA62" s="5"/>
      <c r="AB62" s="5"/>
      <c r="AC62" s="5"/>
    </row>
    <row r="63" spans="1:31" ht="21">
      <c r="B63" s="6" t="s">
        <v>10</v>
      </c>
      <c r="C63" s="28">
        <v>4</v>
      </c>
      <c r="D63" s="28">
        <v>27</v>
      </c>
      <c r="E63" s="2" t="s">
        <v>1</v>
      </c>
      <c r="F63" s="28">
        <v>2</v>
      </c>
      <c r="G63" s="28">
        <v>7</v>
      </c>
      <c r="H63" s="28">
        <v>0</v>
      </c>
      <c r="I63" s="28">
        <v>5</v>
      </c>
      <c r="J63" s="28">
        <v>4</v>
      </c>
      <c r="K63" s="28">
        <v>3</v>
      </c>
      <c r="L63" s="28">
        <v>3</v>
      </c>
      <c r="M63" s="28">
        <v>0</v>
      </c>
      <c r="N63" s="28">
        <v>34</v>
      </c>
      <c r="O63" s="7">
        <v>1.26</v>
      </c>
      <c r="P63" s="29">
        <f t="shared" si="8"/>
        <v>13</v>
      </c>
      <c r="Q63" s="29">
        <f t="shared" si="9"/>
        <v>15</v>
      </c>
      <c r="R63" s="28">
        <v>16</v>
      </c>
      <c r="S63" s="29">
        <f t="shared" si="10"/>
        <v>11</v>
      </c>
      <c r="T63" s="5"/>
      <c r="U63" s="5"/>
      <c r="V63" s="5"/>
      <c r="W63" s="5"/>
      <c r="X63" s="7"/>
      <c r="Y63" s="2"/>
      <c r="Z63" s="2"/>
      <c r="AA63" s="5"/>
      <c r="AB63" s="2"/>
      <c r="AC63" s="5"/>
    </row>
    <row r="64" spans="1:31" ht="21">
      <c r="B64" s="6" t="s">
        <v>11</v>
      </c>
      <c r="C64" s="28">
        <v>4</v>
      </c>
      <c r="D64" s="28">
        <v>28</v>
      </c>
      <c r="E64" s="2" t="s">
        <v>1</v>
      </c>
      <c r="F64" s="28">
        <v>2</v>
      </c>
      <c r="G64" s="28">
        <v>6</v>
      </c>
      <c r="H64" s="28">
        <v>3</v>
      </c>
      <c r="I64" s="28">
        <v>4</v>
      </c>
      <c r="J64" s="28">
        <v>2</v>
      </c>
      <c r="K64" s="28">
        <v>6</v>
      </c>
      <c r="L64" s="28">
        <v>0</v>
      </c>
      <c r="M64" s="28">
        <v>0</v>
      </c>
      <c r="N64" s="28">
        <v>26</v>
      </c>
      <c r="O64" s="7">
        <v>0.93</v>
      </c>
      <c r="P64" s="29">
        <f t="shared" si="8"/>
        <v>6</v>
      </c>
      <c r="Q64" s="29">
        <f t="shared" si="9"/>
        <v>10</v>
      </c>
      <c r="R64" s="28">
        <v>13</v>
      </c>
      <c r="S64" s="29">
        <f t="shared" si="10"/>
        <v>6</v>
      </c>
      <c r="T64" s="5"/>
      <c r="U64" s="5"/>
      <c r="V64" s="5"/>
      <c r="W64" s="5"/>
      <c r="X64" s="7"/>
      <c r="Y64" s="2"/>
      <c r="Z64" s="2"/>
      <c r="AA64" s="5"/>
      <c r="AB64" s="2"/>
      <c r="AC64" s="5"/>
    </row>
    <row r="65" spans="1:29" ht="21">
      <c r="B65" s="6" t="s">
        <v>12</v>
      </c>
      <c r="C65" s="28">
        <v>5</v>
      </c>
      <c r="D65" s="28">
        <v>34</v>
      </c>
      <c r="E65" s="2" t="s">
        <v>1</v>
      </c>
      <c r="F65" s="28">
        <v>2</v>
      </c>
      <c r="G65" s="28">
        <v>6</v>
      </c>
      <c r="H65" s="28">
        <v>2</v>
      </c>
      <c r="I65" s="28">
        <v>5</v>
      </c>
      <c r="J65" s="28">
        <v>8</v>
      </c>
      <c r="K65" s="28">
        <v>0</v>
      </c>
      <c r="L65" s="28">
        <v>1</v>
      </c>
      <c r="M65" s="28">
        <v>0</v>
      </c>
      <c r="N65" s="28">
        <v>25</v>
      </c>
      <c r="O65" s="7">
        <v>0.74</v>
      </c>
      <c r="P65" s="29">
        <f t="shared" si="8"/>
        <v>4</v>
      </c>
      <c r="Q65" s="29">
        <f t="shared" si="9"/>
        <v>6</v>
      </c>
      <c r="R65" s="28">
        <v>11</v>
      </c>
      <c r="S65" s="29">
        <f t="shared" si="10"/>
        <v>5</v>
      </c>
      <c r="T65" s="5"/>
      <c r="U65" s="5"/>
      <c r="V65" s="5"/>
      <c r="W65" s="5"/>
      <c r="X65" s="7"/>
      <c r="Y65" s="2"/>
      <c r="Z65" s="2"/>
      <c r="AA65" s="5"/>
      <c r="AB65" s="2"/>
      <c r="AC65" s="5"/>
    </row>
    <row r="66" spans="1:29" ht="21">
      <c r="B66" s="6" t="s">
        <v>13</v>
      </c>
      <c r="C66" s="28">
        <v>4</v>
      </c>
      <c r="D66" s="28">
        <v>30</v>
      </c>
      <c r="E66" s="2" t="s">
        <v>1</v>
      </c>
      <c r="F66" s="28">
        <v>2</v>
      </c>
      <c r="G66" s="28">
        <v>10</v>
      </c>
      <c r="H66" s="28">
        <v>0</v>
      </c>
      <c r="I66" s="28">
        <v>8</v>
      </c>
      <c r="J66" s="28">
        <v>4</v>
      </c>
      <c r="K66" s="28">
        <v>3</v>
      </c>
      <c r="L66" s="28">
        <v>2</v>
      </c>
      <c r="M66" s="28">
        <v>0</v>
      </c>
      <c r="N66" s="28">
        <v>33</v>
      </c>
      <c r="O66" s="7">
        <v>1.1000000000000001</v>
      </c>
      <c r="P66" s="29">
        <f t="shared" si="8"/>
        <v>12</v>
      </c>
      <c r="Q66" s="29">
        <f t="shared" si="9"/>
        <v>14</v>
      </c>
      <c r="R66" s="28">
        <v>22</v>
      </c>
      <c r="S66" s="29">
        <f t="shared" si="10"/>
        <v>16</v>
      </c>
      <c r="T66" s="5"/>
      <c r="U66" s="5"/>
      <c r="V66" s="5"/>
      <c r="W66" s="5"/>
      <c r="X66" s="7"/>
      <c r="Y66" s="2"/>
      <c r="Z66" s="2"/>
      <c r="AA66" s="5"/>
      <c r="AB66" s="2"/>
      <c r="AC66" s="5"/>
    </row>
    <row r="67" spans="1:29" ht="21">
      <c r="B67" s="6" t="s">
        <v>14</v>
      </c>
      <c r="C67" s="28">
        <v>7</v>
      </c>
      <c r="D67" s="28">
        <v>48</v>
      </c>
      <c r="E67" s="2" t="s">
        <v>1</v>
      </c>
      <c r="F67" s="28">
        <v>4</v>
      </c>
      <c r="G67" s="28">
        <v>6</v>
      </c>
      <c r="H67" s="28">
        <v>2</v>
      </c>
      <c r="I67" s="28">
        <v>14</v>
      </c>
      <c r="J67" s="28">
        <v>3</v>
      </c>
      <c r="K67" s="28">
        <v>1</v>
      </c>
      <c r="L67" s="28">
        <v>0</v>
      </c>
      <c r="M67" s="28">
        <v>0</v>
      </c>
      <c r="N67" s="28">
        <v>23</v>
      </c>
      <c r="O67" s="7">
        <v>0.48</v>
      </c>
      <c r="P67" s="29">
        <f t="shared" si="8"/>
        <v>3</v>
      </c>
      <c r="Q67" s="29">
        <f t="shared" si="9"/>
        <v>1</v>
      </c>
      <c r="R67" s="28">
        <v>6</v>
      </c>
      <c r="S67" s="29">
        <f t="shared" si="10"/>
        <v>2</v>
      </c>
      <c r="T67" s="5"/>
      <c r="U67" s="5"/>
      <c r="V67" s="5"/>
      <c r="W67" s="5"/>
      <c r="X67" s="7"/>
      <c r="Y67" s="2"/>
      <c r="Z67" s="2"/>
      <c r="AA67" s="5"/>
      <c r="AB67" s="2"/>
      <c r="AC67" s="5"/>
    </row>
    <row r="68" spans="1:29" ht="21">
      <c r="B68" s="6" t="s">
        <v>15</v>
      </c>
      <c r="C68" s="28">
        <v>4</v>
      </c>
      <c r="D68" s="28">
        <v>29</v>
      </c>
      <c r="E68" s="2" t="s">
        <v>1</v>
      </c>
      <c r="F68" s="28">
        <v>3</v>
      </c>
      <c r="G68" s="28">
        <v>11</v>
      </c>
      <c r="H68" s="28">
        <v>1</v>
      </c>
      <c r="I68" s="28">
        <v>8</v>
      </c>
      <c r="J68" s="28">
        <v>4</v>
      </c>
      <c r="K68" s="28">
        <v>1</v>
      </c>
      <c r="L68" s="28">
        <v>2</v>
      </c>
      <c r="M68" s="28">
        <v>0</v>
      </c>
      <c r="N68" s="28">
        <v>27</v>
      </c>
      <c r="O68" s="7">
        <v>0.93</v>
      </c>
      <c r="P68" s="29">
        <f t="shared" si="8"/>
        <v>8</v>
      </c>
      <c r="Q68" s="29">
        <f t="shared" si="9"/>
        <v>10</v>
      </c>
      <c r="R68" s="28">
        <v>20</v>
      </c>
      <c r="S68" s="29">
        <f t="shared" si="10"/>
        <v>14</v>
      </c>
      <c r="T68" s="5"/>
      <c r="U68" s="5"/>
      <c r="V68" s="5"/>
      <c r="W68" s="5"/>
      <c r="X68" s="7"/>
      <c r="Y68" s="2"/>
      <c r="Z68" s="2"/>
      <c r="AA68" s="5"/>
      <c r="AB68" s="2"/>
      <c r="AC68" s="5"/>
    </row>
    <row r="69" spans="1:29" ht="21">
      <c r="B69" s="6" t="s">
        <v>16</v>
      </c>
      <c r="C69" s="28">
        <v>4</v>
      </c>
      <c r="D69" s="28">
        <v>25</v>
      </c>
      <c r="E69" s="2" t="s">
        <v>1</v>
      </c>
      <c r="F69" s="28">
        <v>4</v>
      </c>
      <c r="G69" s="28">
        <v>8</v>
      </c>
      <c r="H69" s="28">
        <v>1</v>
      </c>
      <c r="I69" s="28">
        <v>3</v>
      </c>
      <c r="J69" s="28">
        <v>7</v>
      </c>
      <c r="K69" s="28">
        <v>2</v>
      </c>
      <c r="L69" s="28">
        <v>0</v>
      </c>
      <c r="M69" s="28">
        <v>3</v>
      </c>
      <c r="N69" s="28">
        <v>39</v>
      </c>
      <c r="O69" s="7">
        <v>1.56</v>
      </c>
      <c r="P69" s="29">
        <f t="shared" si="8"/>
        <v>15</v>
      </c>
      <c r="Q69" s="29">
        <f t="shared" si="9"/>
        <v>16</v>
      </c>
      <c r="R69" s="28">
        <v>20</v>
      </c>
      <c r="S69" s="29">
        <f t="shared" si="10"/>
        <v>14</v>
      </c>
      <c r="T69" s="5"/>
      <c r="U69" s="5"/>
      <c r="V69" s="5"/>
      <c r="W69" s="5"/>
      <c r="X69" s="2"/>
      <c r="Y69" s="2"/>
      <c r="Z69" s="2"/>
      <c r="AA69" s="5"/>
      <c r="AB69" s="2"/>
      <c r="AC69" s="5"/>
    </row>
    <row r="70" spans="1:29" ht="21">
      <c r="B70" s="6"/>
      <c r="C70" s="28"/>
      <c r="D70" s="28"/>
      <c r="E70" s="2"/>
      <c r="F70" s="28"/>
      <c r="G70" s="28"/>
      <c r="H70" s="28"/>
      <c r="I70" s="28"/>
      <c r="J70" s="28"/>
      <c r="K70" s="28"/>
      <c r="L70" s="28"/>
      <c r="M70" s="28"/>
      <c r="N70" s="28"/>
      <c r="O70" s="7"/>
      <c r="P70" s="29"/>
      <c r="Q70" s="29"/>
      <c r="R70" s="28"/>
      <c r="S70" s="29"/>
      <c r="T70" s="5"/>
      <c r="U70" s="5"/>
      <c r="V70" s="5"/>
      <c r="W70" s="5"/>
      <c r="X70" s="2"/>
      <c r="Y70" s="2"/>
      <c r="Z70" s="2"/>
      <c r="AA70" s="5"/>
      <c r="AB70" s="2"/>
      <c r="AC70" s="5"/>
    </row>
    <row r="71" spans="1:29" ht="21">
      <c r="B71" s="6" t="s">
        <v>85</v>
      </c>
      <c r="C71" s="28"/>
      <c r="D71" s="28"/>
      <c r="E71" s="2"/>
      <c r="F71" s="28"/>
      <c r="G71" s="28">
        <f>MEDIAN(G54:G69)</f>
        <v>7</v>
      </c>
      <c r="H71" s="28"/>
      <c r="I71" s="28">
        <f t="shared" ref="I71:O71" si="11">MEDIAN(I54:I69)</f>
        <v>8.5</v>
      </c>
      <c r="J71" s="28">
        <f t="shared" si="11"/>
        <v>4</v>
      </c>
      <c r="K71" s="28">
        <f t="shared" si="11"/>
        <v>2</v>
      </c>
      <c r="L71" s="28">
        <f t="shared" si="11"/>
        <v>0</v>
      </c>
      <c r="M71" s="28">
        <f t="shared" si="11"/>
        <v>0</v>
      </c>
      <c r="N71" s="28">
        <f t="shared" si="11"/>
        <v>28</v>
      </c>
      <c r="O71" s="7">
        <f t="shared" si="11"/>
        <v>0.84</v>
      </c>
      <c r="P71" s="29"/>
      <c r="Q71" s="29"/>
      <c r="R71" s="7">
        <f t="shared" ref="R71" si="12">MEDIAN(R54:R69)</f>
        <v>13.5</v>
      </c>
      <c r="S71" s="29"/>
      <c r="T71" s="5"/>
      <c r="U71" s="5"/>
      <c r="V71" s="5"/>
      <c r="W71" s="5"/>
      <c r="X71" s="2"/>
      <c r="Y71" s="2"/>
      <c r="Z71" s="2"/>
      <c r="AA71" s="5"/>
      <c r="AB71" s="2"/>
      <c r="AC71" s="5"/>
    </row>
    <row r="72" spans="1:29" ht="21">
      <c r="B72" s="6" t="s">
        <v>28</v>
      </c>
      <c r="C72" s="28"/>
      <c r="D72" s="28"/>
      <c r="E72" s="2"/>
      <c r="F72" s="28"/>
      <c r="G72" s="7">
        <f>AVERAGE(G54:G69)</f>
        <v>7.8125</v>
      </c>
      <c r="H72" s="7"/>
      <c r="I72" s="7">
        <f t="shared" ref="I72:O72" si="13">AVERAGE(I54:I69)</f>
        <v>8.6875</v>
      </c>
      <c r="J72" s="7">
        <f t="shared" si="13"/>
        <v>4.5625</v>
      </c>
      <c r="K72" s="7">
        <f t="shared" si="13"/>
        <v>2.3125</v>
      </c>
      <c r="L72" s="7">
        <f t="shared" si="13"/>
        <v>0.75</v>
      </c>
      <c r="M72" s="7">
        <f t="shared" si="13"/>
        <v>0.3125</v>
      </c>
      <c r="N72" s="7">
        <f t="shared" si="13"/>
        <v>29.375</v>
      </c>
      <c r="O72" s="7">
        <f t="shared" si="13"/>
        <v>0.87249999999999994</v>
      </c>
      <c r="P72" s="29"/>
      <c r="Q72" s="29"/>
      <c r="R72" s="7">
        <f>AVERAGE(R54:R69)</f>
        <v>13.625</v>
      </c>
      <c r="S72" s="29"/>
      <c r="T72" s="5"/>
      <c r="U72" s="5"/>
      <c r="V72" s="5"/>
      <c r="W72" s="5"/>
      <c r="X72" s="2"/>
      <c r="Y72" s="2"/>
      <c r="Z72" s="2"/>
      <c r="AA72" s="5"/>
      <c r="AB72" s="2"/>
      <c r="AC72" s="5"/>
    </row>
    <row r="75" spans="1:29" ht="21">
      <c r="B75" s="14" t="s">
        <v>33</v>
      </c>
      <c r="I75">
        <v>100</v>
      </c>
    </row>
    <row r="76" spans="1:29" ht="21">
      <c r="B76" s="14"/>
    </row>
    <row r="77" spans="1:29" ht="21">
      <c r="B77" s="13" t="s">
        <v>18</v>
      </c>
      <c r="C77" s="13" t="s">
        <v>19</v>
      </c>
      <c r="D77" s="3" t="s">
        <v>45</v>
      </c>
      <c r="E77" s="13" t="s">
        <v>63</v>
      </c>
      <c r="F77" s="3" t="s">
        <v>35</v>
      </c>
      <c r="G77" s="3" t="s">
        <v>64</v>
      </c>
      <c r="H77" s="22" t="s">
        <v>31</v>
      </c>
      <c r="I77" s="22" t="s">
        <v>65</v>
      </c>
      <c r="J77" s="3" t="s">
        <v>36</v>
      </c>
      <c r="K77" s="3" t="s">
        <v>66</v>
      </c>
      <c r="L77" s="3" t="s">
        <v>32</v>
      </c>
      <c r="M77" s="3" t="s">
        <v>67</v>
      </c>
      <c r="N77" s="21" t="s">
        <v>68</v>
      </c>
      <c r="O77" s="21" t="s">
        <v>69</v>
      </c>
      <c r="P77" s="22" t="s">
        <v>70</v>
      </c>
      <c r="Q77" s="23" t="s">
        <v>71</v>
      </c>
      <c r="R77" s="23" t="s">
        <v>72</v>
      </c>
      <c r="S77" s="2"/>
      <c r="T77" s="2"/>
      <c r="U77" s="2"/>
      <c r="V77" s="2"/>
      <c r="W77" s="2"/>
    </row>
    <row r="78" spans="1:29" ht="21">
      <c r="A78" s="5"/>
      <c r="B78" s="6" t="s">
        <v>17</v>
      </c>
      <c r="C78" s="28">
        <v>4</v>
      </c>
      <c r="D78" s="28">
        <v>30</v>
      </c>
      <c r="E78" s="29">
        <v>19</v>
      </c>
      <c r="F78" s="28">
        <v>0</v>
      </c>
      <c r="G78" s="5">
        <v>0</v>
      </c>
      <c r="H78" s="39">
        <v>11</v>
      </c>
      <c r="I78" s="24">
        <v>0.57999999999999996</v>
      </c>
      <c r="J78" s="28">
        <v>2</v>
      </c>
      <c r="K78" s="5">
        <v>0.11</v>
      </c>
      <c r="L78" s="28">
        <v>6</v>
      </c>
      <c r="M78" s="5">
        <v>0.32</v>
      </c>
      <c r="N78" s="35">
        <f t="shared" ref="N78:N93" si="14">(L78/(E78-F78))</f>
        <v>0.31578947368421051</v>
      </c>
      <c r="O78" s="40">
        <f>RANK(N78,N$78:N$93,0)</f>
        <v>6</v>
      </c>
      <c r="P78" s="38">
        <f>RANK(I78,I$78:I$93,1)</f>
        <v>15</v>
      </c>
      <c r="Q78" s="37">
        <f>N78-I78</f>
        <v>-0.26421052631578945</v>
      </c>
      <c r="R78" s="42">
        <f>RANK(Q78,Q$78:Q$93,0)</f>
        <v>12</v>
      </c>
      <c r="S78" s="5"/>
      <c r="T78" s="5"/>
      <c r="U78" s="5"/>
      <c r="V78" s="5"/>
      <c r="W78" s="5"/>
    </row>
    <row r="79" spans="1:29" ht="21">
      <c r="A79" s="5"/>
      <c r="B79" s="6" t="s">
        <v>2</v>
      </c>
      <c r="C79" s="28">
        <v>5</v>
      </c>
      <c r="D79" s="28">
        <v>35</v>
      </c>
      <c r="E79" s="29">
        <v>21</v>
      </c>
      <c r="F79" s="28">
        <v>4</v>
      </c>
      <c r="G79" s="5">
        <v>0.19</v>
      </c>
      <c r="H79" s="39">
        <v>7</v>
      </c>
      <c r="I79" s="36">
        <v>0.33</v>
      </c>
      <c r="J79" s="28">
        <v>2</v>
      </c>
      <c r="K79" s="5">
        <v>0.1</v>
      </c>
      <c r="L79" s="28">
        <v>8</v>
      </c>
      <c r="M79" s="5">
        <v>0.38</v>
      </c>
      <c r="N79" s="35">
        <f t="shared" si="14"/>
        <v>0.47058823529411764</v>
      </c>
      <c r="O79" s="40">
        <f>RANK(N79,N$78:N$93,0)</f>
        <v>3</v>
      </c>
      <c r="P79" s="38">
        <f>RANK(I79,I$78:I$93,1)</f>
        <v>8</v>
      </c>
      <c r="Q79" s="37">
        <f>N79-I79</f>
        <v>0.14058823529411762</v>
      </c>
      <c r="R79" s="42">
        <f>RANK(Q79,Q$78:Q$93,0)</f>
        <v>3</v>
      </c>
      <c r="S79" s="5"/>
      <c r="T79" s="5"/>
      <c r="U79" s="5"/>
      <c r="V79" s="5"/>
      <c r="W79" s="5"/>
    </row>
    <row r="80" spans="1:29" ht="21">
      <c r="A80" s="5"/>
      <c r="B80" s="6" t="s">
        <v>3</v>
      </c>
      <c r="C80" s="28">
        <v>5</v>
      </c>
      <c r="D80" s="28">
        <v>37</v>
      </c>
      <c r="E80" s="29">
        <v>19</v>
      </c>
      <c r="F80" s="28">
        <v>3</v>
      </c>
      <c r="G80" s="5">
        <v>0.16</v>
      </c>
      <c r="H80" s="39">
        <v>6</v>
      </c>
      <c r="I80" s="36">
        <v>0.32</v>
      </c>
      <c r="J80" s="28">
        <v>2</v>
      </c>
      <c r="K80" s="5">
        <v>0.11</v>
      </c>
      <c r="L80" s="28">
        <v>8</v>
      </c>
      <c r="M80" s="5">
        <v>0.42</v>
      </c>
      <c r="N80" s="35">
        <f t="shared" si="14"/>
        <v>0.5</v>
      </c>
      <c r="O80" s="40">
        <f>RANK(N80,N$78:N$93,0)</f>
        <v>1</v>
      </c>
      <c r="P80" s="38">
        <f>RANK(I80,I$78:I$93,1)</f>
        <v>7</v>
      </c>
      <c r="Q80" s="37">
        <f>N80-I80</f>
        <v>0.18</v>
      </c>
      <c r="R80" s="42">
        <f>RANK(Q80,Q$78:Q$93,0)</f>
        <v>2</v>
      </c>
      <c r="S80" s="5"/>
      <c r="T80" s="5"/>
      <c r="U80" s="5"/>
      <c r="V80" s="5"/>
      <c r="W80" s="5"/>
    </row>
    <row r="81" spans="1:23" ht="21">
      <c r="A81" s="5"/>
      <c r="B81" s="6" t="s">
        <v>4</v>
      </c>
      <c r="C81" s="28">
        <v>7</v>
      </c>
      <c r="D81" s="28">
        <v>49</v>
      </c>
      <c r="E81" s="29">
        <v>26</v>
      </c>
      <c r="F81" s="28">
        <v>0</v>
      </c>
      <c r="G81" s="5">
        <v>0</v>
      </c>
      <c r="H81" s="39">
        <v>12</v>
      </c>
      <c r="I81" s="36">
        <v>0.46</v>
      </c>
      <c r="J81" s="28">
        <v>7</v>
      </c>
      <c r="K81" s="5">
        <v>0.27</v>
      </c>
      <c r="L81" s="28">
        <v>7</v>
      </c>
      <c r="M81" s="5">
        <v>0.27</v>
      </c>
      <c r="N81" s="35">
        <f t="shared" si="14"/>
        <v>0.26923076923076922</v>
      </c>
      <c r="O81" s="40">
        <f>RANK(N81,N$78:N$93,0)</f>
        <v>10</v>
      </c>
      <c r="P81" s="38">
        <f>RANK(I81,I$78:I$93,1)</f>
        <v>10</v>
      </c>
      <c r="Q81" s="37">
        <f>N81-I81</f>
        <v>-0.1907692307692308</v>
      </c>
      <c r="R81" s="42">
        <f>RANK(Q81,Q$78:Q$93,0)</f>
        <v>10</v>
      </c>
      <c r="S81" s="5"/>
      <c r="T81" s="5"/>
      <c r="U81" s="5"/>
      <c r="V81" s="5"/>
      <c r="W81" s="5"/>
    </row>
    <row r="82" spans="1:23" ht="21">
      <c r="A82" s="5"/>
      <c r="B82" s="6" t="s">
        <v>5</v>
      </c>
      <c r="C82" s="28">
        <v>5</v>
      </c>
      <c r="D82" s="28">
        <v>36</v>
      </c>
      <c r="E82" s="29">
        <v>17</v>
      </c>
      <c r="F82" s="28">
        <v>0</v>
      </c>
      <c r="G82" s="5">
        <v>0</v>
      </c>
      <c r="H82" s="39">
        <v>5</v>
      </c>
      <c r="I82" s="36">
        <v>0.28999999999999998</v>
      </c>
      <c r="J82" s="28">
        <v>7</v>
      </c>
      <c r="K82" s="5">
        <v>0.41</v>
      </c>
      <c r="L82" s="28">
        <v>5</v>
      </c>
      <c r="M82" s="5">
        <v>0.28999999999999998</v>
      </c>
      <c r="N82" s="35">
        <f t="shared" si="14"/>
        <v>0.29411764705882354</v>
      </c>
      <c r="O82" s="40">
        <f>RANK(N82,N$78:N$93,0)</f>
        <v>7</v>
      </c>
      <c r="P82" s="38">
        <f>RANK(I82,I$78:I$93,1)</f>
        <v>5</v>
      </c>
      <c r="Q82" s="37">
        <f>N82-I82</f>
        <v>4.1176470588235592E-3</v>
      </c>
      <c r="R82" s="42">
        <f>RANK(Q82,Q$78:Q$93,0)</f>
        <v>8</v>
      </c>
      <c r="S82" s="5"/>
      <c r="T82" s="5"/>
    </row>
    <row r="83" spans="1:23" ht="21">
      <c r="A83" s="5"/>
      <c r="B83" s="6" t="s">
        <v>6</v>
      </c>
      <c r="C83" s="28">
        <v>7</v>
      </c>
      <c r="D83" s="28">
        <v>50</v>
      </c>
      <c r="E83" s="29">
        <v>25</v>
      </c>
      <c r="F83" s="28">
        <v>5</v>
      </c>
      <c r="G83" s="5">
        <v>0.2</v>
      </c>
      <c r="H83" s="39">
        <v>7</v>
      </c>
      <c r="I83" s="36">
        <v>0.28000000000000003</v>
      </c>
      <c r="J83" s="28">
        <v>3</v>
      </c>
      <c r="K83" s="5">
        <v>0.12</v>
      </c>
      <c r="L83" s="28">
        <v>10</v>
      </c>
      <c r="M83" s="5">
        <v>0.4</v>
      </c>
      <c r="N83" s="35">
        <f t="shared" si="14"/>
        <v>0.5</v>
      </c>
      <c r="O83" s="40">
        <f>RANK(N83,N$78:N$93,0)</f>
        <v>1</v>
      </c>
      <c r="P83" s="38">
        <f>RANK(I83,I$78:I$93,1)</f>
        <v>4</v>
      </c>
      <c r="Q83" s="37">
        <f>N83-I83</f>
        <v>0.21999999999999997</v>
      </c>
      <c r="R83" s="42">
        <f>RANK(Q83,Q$78:Q$93,0)</f>
        <v>1</v>
      </c>
      <c r="S83" s="5"/>
      <c r="T83" s="5"/>
    </row>
    <row r="84" spans="1:23" ht="21">
      <c r="A84" s="5"/>
      <c r="B84" s="6" t="s">
        <v>7</v>
      </c>
      <c r="C84" s="29">
        <v>4</v>
      </c>
      <c r="D84" s="29">
        <v>26</v>
      </c>
      <c r="E84" s="29">
        <v>14</v>
      </c>
      <c r="F84" s="29">
        <v>0</v>
      </c>
      <c r="G84" s="5">
        <v>0</v>
      </c>
      <c r="H84" s="41">
        <v>8</v>
      </c>
      <c r="I84" s="36">
        <v>0.56999999999999995</v>
      </c>
      <c r="J84" s="29">
        <v>5</v>
      </c>
      <c r="K84" s="5">
        <v>0.36</v>
      </c>
      <c r="L84" s="29">
        <v>1</v>
      </c>
      <c r="M84" s="5">
        <v>7.0000000000000007E-2</v>
      </c>
      <c r="N84" s="35">
        <f t="shared" si="14"/>
        <v>7.1428571428571425E-2</v>
      </c>
      <c r="O84" s="40">
        <f>RANK(N84,N$78:N$93,0)</f>
        <v>15</v>
      </c>
      <c r="P84" s="38">
        <f>RANK(I84,I$78:I$93,1)</f>
        <v>14</v>
      </c>
      <c r="Q84" s="37">
        <f>N84-I84</f>
        <v>-0.49857142857142855</v>
      </c>
      <c r="R84" s="42">
        <f>RANK(Q84,Q$78:Q$93,0)</f>
        <v>15</v>
      </c>
      <c r="S84" s="5"/>
      <c r="T84" s="5"/>
    </row>
    <row r="85" spans="1:23" ht="21">
      <c r="A85" s="5"/>
      <c r="B85" s="6" t="s">
        <v>8</v>
      </c>
      <c r="C85" s="29">
        <v>7</v>
      </c>
      <c r="D85" s="29">
        <v>53</v>
      </c>
      <c r="E85" s="29">
        <v>22</v>
      </c>
      <c r="F85" s="29">
        <v>1</v>
      </c>
      <c r="G85" s="5">
        <v>0.05</v>
      </c>
      <c r="H85" s="41">
        <v>6</v>
      </c>
      <c r="I85" s="36">
        <v>0.27</v>
      </c>
      <c r="J85" s="29">
        <v>8</v>
      </c>
      <c r="K85" s="5">
        <v>0.36</v>
      </c>
      <c r="L85" s="29">
        <v>7</v>
      </c>
      <c r="M85" s="5">
        <v>0.32</v>
      </c>
      <c r="N85" s="35">
        <f t="shared" si="14"/>
        <v>0.33333333333333331</v>
      </c>
      <c r="O85" s="40">
        <f>RANK(N85,N$78:N$93,0)</f>
        <v>5</v>
      </c>
      <c r="P85" s="38">
        <f>RANK(I85,I$78:I$93,1)</f>
        <v>3</v>
      </c>
      <c r="Q85" s="37">
        <f>N85-I85</f>
        <v>6.3333333333333297E-2</v>
      </c>
      <c r="R85" s="42">
        <f>RANK(Q85,Q$78:Q$93,0)</f>
        <v>6</v>
      </c>
      <c r="S85" s="5"/>
      <c r="T85" s="5"/>
    </row>
    <row r="86" spans="1:23" ht="21">
      <c r="A86" s="5"/>
      <c r="B86" s="6" t="s">
        <v>9</v>
      </c>
      <c r="C86" s="29">
        <v>4</v>
      </c>
      <c r="D86" s="29">
        <v>31</v>
      </c>
      <c r="E86" s="29">
        <v>13</v>
      </c>
      <c r="F86" s="29">
        <v>1</v>
      </c>
      <c r="G86" s="5">
        <v>0.08</v>
      </c>
      <c r="H86" s="41">
        <v>2</v>
      </c>
      <c r="I86" s="36">
        <v>0.15</v>
      </c>
      <c r="J86" s="29">
        <v>7</v>
      </c>
      <c r="K86" s="5">
        <v>0.54</v>
      </c>
      <c r="L86" s="29">
        <v>3</v>
      </c>
      <c r="M86" s="5">
        <v>0.23</v>
      </c>
      <c r="N86" s="35">
        <f t="shared" si="14"/>
        <v>0.25</v>
      </c>
      <c r="O86" s="40">
        <f>RANK(N86,N$78:N$93,0)</f>
        <v>12</v>
      </c>
      <c r="P86" s="38">
        <f>RANK(I86,I$78:I$93,1)</f>
        <v>1</v>
      </c>
      <c r="Q86" s="37">
        <f>N86-I86</f>
        <v>0.1</v>
      </c>
      <c r="R86" s="42">
        <f>RANK(Q86,Q$78:Q$93,0)</f>
        <v>5</v>
      </c>
      <c r="S86" s="5"/>
      <c r="T86" s="5"/>
    </row>
    <row r="87" spans="1:23" ht="21">
      <c r="A87" s="5"/>
      <c r="B87" s="6" t="s">
        <v>10</v>
      </c>
      <c r="C87" s="29">
        <v>4</v>
      </c>
      <c r="D87" s="29">
        <v>27</v>
      </c>
      <c r="E87" s="29">
        <v>15</v>
      </c>
      <c r="F87" s="29">
        <v>0</v>
      </c>
      <c r="G87" s="5">
        <v>0</v>
      </c>
      <c r="H87" s="41">
        <v>7</v>
      </c>
      <c r="I87" s="36">
        <v>0.47</v>
      </c>
      <c r="J87" s="29">
        <v>4</v>
      </c>
      <c r="K87" s="5">
        <v>0.27</v>
      </c>
      <c r="L87" s="29">
        <v>4</v>
      </c>
      <c r="M87" s="5">
        <v>0.27</v>
      </c>
      <c r="N87" s="35">
        <f t="shared" si="14"/>
        <v>0.26666666666666666</v>
      </c>
      <c r="O87" s="40">
        <f>RANK(N87,N$78:N$93,0)</f>
        <v>11</v>
      </c>
      <c r="P87" s="38">
        <f>RANK(I87,I$78:I$93,1)</f>
        <v>11</v>
      </c>
      <c r="Q87" s="37">
        <f>N87-I87</f>
        <v>-0.20333333333333331</v>
      </c>
      <c r="R87" s="42">
        <f>RANK(Q87,Q$78:Q$93,0)</f>
        <v>11</v>
      </c>
      <c r="S87" s="5"/>
      <c r="T87" s="5"/>
    </row>
    <row r="88" spans="1:23" ht="21">
      <c r="A88" s="5"/>
      <c r="B88" s="6" t="s">
        <v>11</v>
      </c>
      <c r="C88" s="28">
        <v>4</v>
      </c>
      <c r="D88" s="28">
        <v>28</v>
      </c>
      <c r="E88" s="29">
        <v>14</v>
      </c>
      <c r="F88" s="28">
        <v>2</v>
      </c>
      <c r="G88" s="5">
        <v>0.14000000000000001</v>
      </c>
      <c r="H88" s="39">
        <v>4</v>
      </c>
      <c r="I88" s="36">
        <v>0.28999999999999998</v>
      </c>
      <c r="J88" s="28">
        <v>3</v>
      </c>
      <c r="K88" s="5">
        <v>0.21</v>
      </c>
      <c r="L88" s="28">
        <v>5</v>
      </c>
      <c r="M88" s="5">
        <v>0.36</v>
      </c>
      <c r="N88" s="35">
        <f t="shared" si="14"/>
        <v>0.41666666666666669</v>
      </c>
      <c r="O88" s="40">
        <f>RANK(N88,N$78:N$93,0)</f>
        <v>4</v>
      </c>
      <c r="P88" s="38">
        <f>RANK(I88,I$78:I$93,1)</f>
        <v>5</v>
      </c>
      <c r="Q88" s="37">
        <f>N88-I88</f>
        <v>0.12666666666666671</v>
      </c>
      <c r="R88" s="42">
        <f>RANK(Q88,Q$78:Q$93,0)</f>
        <v>4</v>
      </c>
      <c r="S88" s="5"/>
      <c r="T88" s="5"/>
    </row>
    <row r="89" spans="1:23" ht="21">
      <c r="A89" s="5"/>
      <c r="B89" s="6" t="s">
        <v>12</v>
      </c>
      <c r="C89" s="28">
        <v>5</v>
      </c>
      <c r="D89" s="28">
        <v>34</v>
      </c>
      <c r="E89" s="29">
        <v>14</v>
      </c>
      <c r="F89" s="28">
        <v>0</v>
      </c>
      <c r="G89" s="5">
        <v>0</v>
      </c>
      <c r="H89" s="39">
        <v>5</v>
      </c>
      <c r="I89" s="36">
        <v>0.36</v>
      </c>
      <c r="J89" s="28">
        <v>5</v>
      </c>
      <c r="K89" s="5">
        <v>0.36</v>
      </c>
      <c r="L89" s="28">
        <v>4</v>
      </c>
      <c r="M89" s="5">
        <v>0.28999999999999998</v>
      </c>
      <c r="N89" s="35">
        <f t="shared" si="14"/>
        <v>0.2857142857142857</v>
      </c>
      <c r="O89" s="40">
        <f>RANK(N89,N$78:N$93,0)</f>
        <v>9</v>
      </c>
      <c r="P89" s="38">
        <f>RANK(I89,I$78:I$93,1)</f>
        <v>9</v>
      </c>
      <c r="Q89" s="37">
        <f>N89-I89</f>
        <v>-7.4285714285714288E-2</v>
      </c>
      <c r="R89" s="42">
        <f>RANK(Q89,Q$78:Q$93,0)</f>
        <v>9</v>
      </c>
      <c r="S89" s="5"/>
      <c r="T89" s="5"/>
    </row>
    <row r="90" spans="1:23" ht="21">
      <c r="A90" s="5"/>
      <c r="B90" s="6" t="s">
        <v>13</v>
      </c>
      <c r="C90" s="28">
        <v>4</v>
      </c>
      <c r="D90" s="28">
        <v>30</v>
      </c>
      <c r="E90" s="29">
        <v>19</v>
      </c>
      <c r="F90" s="28">
        <v>0</v>
      </c>
      <c r="G90" s="5">
        <v>0</v>
      </c>
      <c r="H90" s="39">
        <v>10</v>
      </c>
      <c r="I90" s="36">
        <v>0.53</v>
      </c>
      <c r="J90" s="28">
        <v>5</v>
      </c>
      <c r="K90" s="5">
        <v>0.26</v>
      </c>
      <c r="L90" s="28">
        <v>4</v>
      </c>
      <c r="M90" s="5">
        <v>0.21</v>
      </c>
      <c r="N90" s="35">
        <f t="shared" si="14"/>
        <v>0.21052631578947367</v>
      </c>
      <c r="O90" s="40">
        <f>RANK(N90,N$78:N$93,0)</f>
        <v>13</v>
      </c>
      <c r="P90" s="38">
        <f>RANK(I90,I$78:I$93,1)</f>
        <v>12</v>
      </c>
      <c r="Q90" s="37">
        <f>N90-I90</f>
        <v>-0.31947368421052635</v>
      </c>
      <c r="R90" s="42">
        <f>RANK(Q90,Q$78:Q$93,0)</f>
        <v>13</v>
      </c>
      <c r="S90" s="5"/>
      <c r="T90" s="5"/>
    </row>
    <row r="91" spans="1:23" ht="21">
      <c r="A91" s="5"/>
      <c r="B91" s="6" t="s">
        <v>14</v>
      </c>
      <c r="C91" s="28">
        <v>7</v>
      </c>
      <c r="D91" s="28">
        <v>48</v>
      </c>
      <c r="E91" s="29">
        <v>19</v>
      </c>
      <c r="F91" s="28">
        <v>2</v>
      </c>
      <c r="G91" s="5">
        <v>0.11</v>
      </c>
      <c r="H91" s="39">
        <v>5</v>
      </c>
      <c r="I91" s="36">
        <v>0.26</v>
      </c>
      <c r="J91" s="28">
        <v>7</v>
      </c>
      <c r="K91" s="5">
        <v>0.37</v>
      </c>
      <c r="L91" s="28">
        <v>5</v>
      </c>
      <c r="M91" s="5">
        <v>0.26</v>
      </c>
      <c r="N91" s="35">
        <f t="shared" si="14"/>
        <v>0.29411764705882354</v>
      </c>
      <c r="O91" s="40">
        <f>RANK(N91,N$78:N$93,0)</f>
        <v>7</v>
      </c>
      <c r="P91" s="38">
        <f>RANK(I91,I$78:I$93,1)</f>
        <v>2</v>
      </c>
      <c r="Q91" s="37">
        <f>N91-I91</f>
        <v>3.411764705882353E-2</v>
      </c>
      <c r="R91" s="42">
        <f>RANK(Q91,Q$78:Q$93,0)</f>
        <v>7</v>
      </c>
      <c r="S91" s="5"/>
      <c r="T91" s="5"/>
    </row>
    <row r="92" spans="1:23" ht="21">
      <c r="A92" s="5"/>
      <c r="B92" s="6" t="s">
        <v>15</v>
      </c>
      <c r="C92" s="28">
        <v>4</v>
      </c>
      <c r="D92" s="28">
        <v>29</v>
      </c>
      <c r="E92" s="29">
        <v>14</v>
      </c>
      <c r="F92" s="28">
        <v>0</v>
      </c>
      <c r="G92" s="5">
        <v>0</v>
      </c>
      <c r="H92" s="39">
        <v>10</v>
      </c>
      <c r="I92" s="36">
        <v>0.71</v>
      </c>
      <c r="J92" s="28">
        <v>3</v>
      </c>
      <c r="K92" s="5">
        <v>0.21</v>
      </c>
      <c r="L92" s="28">
        <v>1</v>
      </c>
      <c r="M92" s="5">
        <v>7.0000000000000007E-2</v>
      </c>
      <c r="N92" s="35">
        <f t="shared" si="14"/>
        <v>7.1428571428571425E-2</v>
      </c>
      <c r="O92" s="40">
        <f>RANK(N92,N$78:N$93,0)</f>
        <v>15</v>
      </c>
      <c r="P92" s="38">
        <f>RANK(I92,I$78:I$93,1)</f>
        <v>16</v>
      </c>
      <c r="Q92" s="37">
        <f>N92-I92</f>
        <v>-0.63857142857142857</v>
      </c>
      <c r="R92" s="42">
        <f>RANK(Q92,Q$78:Q$93,0)</f>
        <v>16</v>
      </c>
      <c r="S92" s="5"/>
      <c r="T92" s="5"/>
    </row>
    <row r="93" spans="1:23" ht="21">
      <c r="A93" s="5"/>
      <c r="B93" s="6" t="s">
        <v>16</v>
      </c>
      <c r="C93" s="28">
        <v>4</v>
      </c>
      <c r="D93" s="28">
        <v>25</v>
      </c>
      <c r="E93" s="29">
        <v>13</v>
      </c>
      <c r="F93" s="28">
        <v>0</v>
      </c>
      <c r="G93" s="5">
        <v>0</v>
      </c>
      <c r="H93" s="39">
        <v>7</v>
      </c>
      <c r="I93" s="36">
        <v>0.54</v>
      </c>
      <c r="J93" s="28">
        <v>4</v>
      </c>
      <c r="K93" s="5">
        <v>0.31</v>
      </c>
      <c r="L93" s="28">
        <v>2</v>
      </c>
      <c r="M93" s="5">
        <v>0.15</v>
      </c>
      <c r="N93" s="35">
        <f t="shared" si="14"/>
        <v>0.15384615384615385</v>
      </c>
      <c r="O93" s="40">
        <f>RANK(N93,N$78:N$93,0)</f>
        <v>14</v>
      </c>
      <c r="P93" s="38">
        <f>RANK(I93,I$78:I$93,1)</f>
        <v>13</v>
      </c>
      <c r="Q93" s="37">
        <f>N93-I93</f>
        <v>-0.38615384615384618</v>
      </c>
      <c r="R93" s="42">
        <f>RANK(Q93,Q$78:Q$93,0)</f>
        <v>14</v>
      </c>
      <c r="S93" s="5"/>
      <c r="T93" s="5"/>
    </row>
    <row r="94" spans="1:23" ht="21">
      <c r="A94" s="5"/>
      <c r="B94" s="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3" ht="21">
      <c r="A95" s="5"/>
      <c r="B95" s="45" t="s">
        <v>85</v>
      </c>
      <c r="D95" s="15">
        <f>MEDIAN(D78:D93)</f>
        <v>32.5</v>
      </c>
      <c r="E95" s="15">
        <f t="shared" ref="E95:Q95" si="15">MEDIAN(E78:E93)</f>
        <v>18</v>
      </c>
      <c r="F95" s="15">
        <f t="shared" si="15"/>
        <v>0</v>
      </c>
      <c r="G95" s="15">
        <f t="shared" si="15"/>
        <v>0</v>
      </c>
      <c r="H95" s="15">
        <f t="shared" si="15"/>
        <v>7</v>
      </c>
      <c r="I95" s="15">
        <f t="shared" si="15"/>
        <v>0.34499999999999997</v>
      </c>
      <c r="J95" s="15">
        <f t="shared" si="15"/>
        <v>4.5</v>
      </c>
      <c r="K95" s="15">
        <f t="shared" si="15"/>
        <v>0.27</v>
      </c>
      <c r="L95" s="15">
        <f t="shared" si="15"/>
        <v>5</v>
      </c>
      <c r="M95" s="15">
        <f t="shared" si="15"/>
        <v>0.28000000000000003</v>
      </c>
      <c r="N95" s="15">
        <f t="shared" si="15"/>
        <v>0.28991596638655459</v>
      </c>
      <c r="O95" s="15"/>
      <c r="P95" s="15"/>
      <c r="Q95" s="15">
        <f t="shared" si="15"/>
        <v>-3.5084033613445365E-2</v>
      </c>
      <c r="R95" s="15"/>
      <c r="S95" s="5"/>
      <c r="T95" s="5"/>
    </row>
    <row r="96" spans="1:23" ht="21">
      <c r="A96" s="5"/>
      <c r="B96" s="45" t="s">
        <v>28</v>
      </c>
      <c r="D96" s="15">
        <f>AVERAGE(D78:D93)</f>
        <v>35.5</v>
      </c>
      <c r="E96" s="15">
        <f t="shared" ref="E96:Q96" si="16">AVERAGE(E78:E93)</f>
        <v>17.75</v>
      </c>
      <c r="F96" s="15">
        <f t="shared" si="16"/>
        <v>1.125</v>
      </c>
      <c r="G96" s="15">
        <f t="shared" si="16"/>
        <v>5.8125000000000003E-2</v>
      </c>
      <c r="H96" s="15">
        <f t="shared" si="16"/>
        <v>7</v>
      </c>
      <c r="I96" s="15">
        <f t="shared" si="16"/>
        <v>0.40062500000000001</v>
      </c>
      <c r="J96" s="15">
        <f t="shared" si="16"/>
        <v>4.625</v>
      </c>
      <c r="K96" s="15">
        <f t="shared" si="16"/>
        <v>0.27312499999999995</v>
      </c>
      <c r="L96" s="15">
        <f t="shared" si="16"/>
        <v>5</v>
      </c>
      <c r="M96" s="15">
        <f t="shared" si="16"/>
        <v>0.26937500000000003</v>
      </c>
      <c r="N96" s="15">
        <f t="shared" si="16"/>
        <v>0.29396589607502921</v>
      </c>
      <c r="O96" s="15"/>
      <c r="P96" s="15"/>
      <c r="Q96" s="15">
        <f t="shared" si="16"/>
        <v>-0.1066591039249708</v>
      </c>
      <c r="R96" s="15"/>
      <c r="S96" s="5"/>
      <c r="T96" s="5"/>
    </row>
    <row r="97" spans="1:20" ht="21">
      <c r="A97" s="5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9" spans="1:20" ht="21">
      <c r="B99" s="14" t="s">
        <v>37</v>
      </c>
    </row>
    <row r="100" spans="1:20" ht="21">
      <c r="C100" s="13"/>
      <c r="D100" s="3"/>
      <c r="F100" s="16"/>
      <c r="G100" s="16"/>
      <c r="H100" s="16"/>
      <c r="I100" s="16"/>
      <c r="J100" s="16"/>
      <c r="K100" s="16"/>
      <c r="L100" s="16"/>
      <c r="M100" s="16"/>
      <c r="T100" s="5"/>
    </row>
    <row r="101" spans="1:20" ht="21">
      <c r="B101" s="13" t="s">
        <v>18</v>
      </c>
      <c r="C101" s="13" t="s">
        <v>19</v>
      </c>
      <c r="D101" s="3" t="s">
        <v>45</v>
      </c>
      <c r="E101" s="13" t="s">
        <v>39</v>
      </c>
      <c r="F101" s="3" t="s">
        <v>40</v>
      </c>
      <c r="G101" s="3" t="s">
        <v>75</v>
      </c>
      <c r="H101" s="3" t="s">
        <v>41</v>
      </c>
      <c r="I101" s="3" t="s">
        <v>76</v>
      </c>
      <c r="J101" s="3" t="s">
        <v>42</v>
      </c>
      <c r="K101" s="3" t="s">
        <v>77</v>
      </c>
      <c r="L101" s="3" t="s">
        <v>78</v>
      </c>
      <c r="M101" s="3" t="s">
        <v>83</v>
      </c>
      <c r="N101" s="18" t="s">
        <v>43</v>
      </c>
      <c r="O101" s="18" t="s">
        <v>79</v>
      </c>
      <c r="P101" s="19" t="s">
        <v>38</v>
      </c>
      <c r="Q101" s="19" t="s">
        <v>80</v>
      </c>
      <c r="R101" s="20" t="s">
        <v>81</v>
      </c>
      <c r="S101" s="20" t="s">
        <v>82</v>
      </c>
      <c r="T101" s="2"/>
    </row>
    <row r="102" spans="1:20" ht="21">
      <c r="B102" s="6" t="s">
        <v>17</v>
      </c>
      <c r="C102" s="28">
        <v>4</v>
      </c>
      <c r="D102" s="28">
        <v>30</v>
      </c>
      <c r="E102" s="29">
        <v>11</v>
      </c>
      <c r="F102" s="28">
        <v>0</v>
      </c>
      <c r="G102" s="5">
        <v>0</v>
      </c>
      <c r="H102" s="28">
        <v>2</v>
      </c>
      <c r="I102" s="5">
        <v>0.18</v>
      </c>
      <c r="J102" s="28">
        <v>6</v>
      </c>
      <c r="K102" s="5">
        <v>0.55000000000000004</v>
      </c>
      <c r="L102" s="28">
        <v>3</v>
      </c>
      <c r="M102" s="5">
        <v>0.27</v>
      </c>
      <c r="N102" s="25">
        <f t="shared" ref="N102:N117" si="17">(F102+H102)/(E102)</f>
        <v>0.18181818181818182</v>
      </c>
      <c r="O102" s="30">
        <f>RANK(N102,N$102:N$117,0)</f>
        <v>16</v>
      </c>
      <c r="P102" s="26">
        <f t="shared" ref="P102:P117" si="18">(J102)/(J102+L102)</f>
        <v>0.66666666666666663</v>
      </c>
      <c r="Q102" s="31">
        <f>RANK(P102,P$102:P$117,0)</f>
        <v>2</v>
      </c>
      <c r="R102" s="27">
        <f t="shared" ref="R102:R117" si="19">P102+N102</f>
        <v>0.8484848484848484</v>
      </c>
      <c r="S102" s="32">
        <f>RANK(R102,R$102:R$117,0)</f>
        <v>10</v>
      </c>
    </row>
    <row r="103" spans="1:20" ht="21">
      <c r="B103" s="6" t="s">
        <v>2</v>
      </c>
      <c r="C103" s="28">
        <v>5</v>
      </c>
      <c r="D103" s="28">
        <v>35</v>
      </c>
      <c r="E103" s="29">
        <v>14</v>
      </c>
      <c r="F103" s="28">
        <v>0</v>
      </c>
      <c r="G103" s="5">
        <v>0</v>
      </c>
      <c r="H103" s="28">
        <v>5</v>
      </c>
      <c r="I103" s="5">
        <v>0.36</v>
      </c>
      <c r="J103" s="28">
        <v>4</v>
      </c>
      <c r="K103" s="5">
        <v>0.28999999999999998</v>
      </c>
      <c r="L103" s="28">
        <v>5</v>
      </c>
      <c r="M103" s="5">
        <v>0.36</v>
      </c>
      <c r="N103" s="25">
        <f t="shared" si="17"/>
        <v>0.35714285714285715</v>
      </c>
      <c r="O103" s="30">
        <f t="shared" ref="O103:O117" si="20">RANK(N103,N$102:N$117,0)</f>
        <v>12</v>
      </c>
      <c r="P103" s="26">
        <f t="shared" si="18"/>
        <v>0.44444444444444442</v>
      </c>
      <c r="Q103" s="31">
        <f t="shared" ref="Q103:Q117" si="21">RANK(P103,P$102:P$117,0)</f>
        <v>8</v>
      </c>
      <c r="R103" s="27">
        <f t="shared" si="19"/>
        <v>0.80158730158730163</v>
      </c>
      <c r="S103" s="32">
        <f t="shared" ref="S103:S117" si="22">RANK(R103,R$102:R$117,0)</f>
        <v>13</v>
      </c>
    </row>
    <row r="104" spans="1:20" ht="21">
      <c r="B104" s="6" t="s">
        <v>3</v>
      </c>
      <c r="C104" s="28">
        <v>5</v>
      </c>
      <c r="D104" s="28">
        <v>37</v>
      </c>
      <c r="E104" s="29">
        <v>18</v>
      </c>
      <c r="F104" s="28">
        <v>2</v>
      </c>
      <c r="G104" s="5">
        <v>0.11</v>
      </c>
      <c r="H104" s="28">
        <v>4</v>
      </c>
      <c r="I104" s="5">
        <v>0.22</v>
      </c>
      <c r="J104" s="28">
        <v>7</v>
      </c>
      <c r="K104" s="5">
        <v>0.39</v>
      </c>
      <c r="L104" s="28">
        <v>5</v>
      </c>
      <c r="M104" s="5">
        <v>0.28000000000000003</v>
      </c>
      <c r="N104" s="25">
        <f t="shared" si="17"/>
        <v>0.33333333333333331</v>
      </c>
      <c r="O104" s="30">
        <f t="shared" si="20"/>
        <v>13</v>
      </c>
      <c r="P104" s="26">
        <f t="shared" si="18"/>
        <v>0.58333333333333337</v>
      </c>
      <c r="Q104" s="31">
        <f t="shared" si="21"/>
        <v>5</v>
      </c>
      <c r="R104" s="27">
        <f t="shared" si="19"/>
        <v>0.91666666666666674</v>
      </c>
      <c r="S104" s="32">
        <f t="shared" si="22"/>
        <v>8</v>
      </c>
    </row>
    <row r="105" spans="1:20" ht="21">
      <c r="B105" s="6" t="s">
        <v>4</v>
      </c>
      <c r="C105" s="28">
        <v>7</v>
      </c>
      <c r="D105" s="28">
        <v>49</v>
      </c>
      <c r="E105" s="29">
        <v>23</v>
      </c>
      <c r="F105" s="28">
        <v>2</v>
      </c>
      <c r="G105" s="5">
        <v>0.09</v>
      </c>
      <c r="H105" s="28">
        <v>9</v>
      </c>
      <c r="I105" s="5">
        <v>0.39</v>
      </c>
      <c r="J105" s="28">
        <v>5</v>
      </c>
      <c r="K105" s="5">
        <v>0.22</v>
      </c>
      <c r="L105" s="28">
        <v>7</v>
      </c>
      <c r="M105" s="5">
        <v>0.3</v>
      </c>
      <c r="N105" s="25">
        <f t="shared" si="17"/>
        <v>0.47826086956521741</v>
      </c>
      <c r="O105" s="30">
        <f t="shared" si="20"/>
        <v>6</v>
      </c>
      <c r="P105" s="26">
        <f t="shared" si="18"/>
        <v>0.41666666666666669</v>
      </c>
      <c r="Q105" s="31">
        <f t="shared" si="21"/>
        <v>11</v>
      </c>
      <c r="R105" s="27">
        <f t="shared" si="19"/>
        <v>0.89492753623188404</v>
      </c>
      <c r="S105" s="32">
        <f t="shared" si="22"/>
        <v>9</v>
      </c>
    </row>
    <row r="106" spans="1:20" ht="21">
      <c r="B106" s="6" t="s">
        <v>5</v>
      </c>
      <c r="C106" s="28">
        <v>5</v>
      </c>
      <c r="D106" s="28">
        <v>36</v>
      </c>
      <c r="E106" s="29">
        <v>19</v>
      </c>
      <c r="F106" s="28">
        <v>0</v>
      </c>
      <c r="G106" s="5">
        <v>0</v>
      </c>
      <c r="H106" s="28">
        <v>8</v>
      </c>
      <c r="I106" s="5">
        <v>0.42</v>
      </c>
      <c r="J106" s="28">
        <v>7</v>
      </c>
      <c r="K106" s="5">
        <v>0.37</v>
      </c>
      <c r="L106" s="28">
        <v>4</v>
      </c>
      <c r="M106" s="5">
        <v>0.21</v>
      </c>
      <c r="N106" s="25">
        <f t="shared" si="17"/>
        <v>0.42105263157894735</v>
      </c>
      <c r="O106" s="30">
        <f t="shared" si="20"/>
        <v>9</v>
      </c>
      <c r="P106" s="26">
        <f t="shared" si="18"/>
        <v>0.63636363636363635</v>
      </c>
      <c r="Q106" s="31">
        <f t="shared" si="21"/>
        <v>3</v>
      </c>
      <c r="R106" s="27">
        <f t="shared" si="19"/>
        <v>1.0574162679425836</v>
      </c>
      <c r="S106" s="32">
        <f t="shared" si="22"/>
        <v>4</v>
      </c>
    </row>
    <row r="107" spans="1:20" ht="21">
      <c r="B107" s="6" t="s">
        <v>6</v>
      </c>
      <c r="C107" s="28">
        <v>7</v>
      </c>
      <c r="D107" s="28">
        <v>50</v>
      </c>
      <c r="E107" s="29">
        <v>25</v>
      </c>
      <c r="F107" s="28">
        <v>2</v>
      </c>
      <c r="G107" s="5">
        <v>0.08</v>
      </c>
      <c r="H107" s="28">
        <v>14</v>
      </c>
      <c r="I107" s="5">
        <v>0.56000000000000005</v>
      </c>
      <c r="J107" s="28">
        <v>4</v>
      </c>
      <c r="K107" s="5">
        <v>0.16</v>
      </c>
      <c r="L107" s="28">
        <v>5</v>
      </c>
      <c r="M107" s="5">
        <v>0.2</v>
      </c>
      <c r="N107" s="25">
        <f t="shared" si="17"/>
        <v>0.64</v>
      </c>
      <c r="O107" s="30">
        <f t="shared" si="20"/>
        <v>2</v>
      </c>
      <c r="P107" s="26">
        <f t="shared" si="18"/>
        <v>0.44444444444444442</v>
      </c>
      <c r="Q107" s="31">
        <f t="shared" si="21"/>
        <v>8</v>
      </c>
      <c r="R107" s="27">
        <f t="shared" si="19"/>
        <v>1.0844444444444443</v>
      </c>
      <c r="S107" s="32">
        <f t="shared" si="22"/>
        <v>3</v>
      </c>
    </row>
    <row r="108" spans="1:20" ht="21">
      <c r="B108" s="6" t="s">
        <v>7</v>
      </c>
      <c r="C108" s="28">
        <v>4</v>
      </c>
      <c r="D108" s="28">
        <v>26</v>
      </c>
      <c r="E108" s="29">
        <v>12</v>
      </c>
      <c r="F108" s="28">
        <v>0</v>
      </c>
      <c r="G108" s="5">
        <v>0</v>
      </c>
      <c r="H108" s="28">
        <v>6</v>
      </c>
      <c r="I108" s="5">
        <v>0.5</v>
      </c>
      <c r="J108" s="28">
        <v>2</v>
      </c>
      <c r="K108" s="5">
        <v>0.17</v>
      </c>
      <c r="L108" s="28">
        <v>4</v>
      </c>
      <c r="M108" s="5">
        <v>0.33</v>
      </c>
      <c r="N108" s="25">
        <f t="shared" si="17"/>
        <v>0.5</v>
      </c>
      <c r="O108" s="30">
        <f t="shared" si="20"/>
        <v>5</v>
      </c>
      <c r="P108" s="26">
        <f t="shared" si="18"/>
        <v>0.33333333333333331</v>
      </c>
      <c r="Q108" s="31">
        <f t="shared" si="21"/>
        <v>14</v>
      </c>
      <c r="R108" s="27">
        <f t="shared" si="19"/>
        <v>0.83333333333333326</v>
      </c>
      <c r="S108" s="32">
        <f t="shared" si="22"/>
        <v>11</v>
      </c>
    </row>
    <row r="109" spans="1:20" ht="21">
      <c r="B109" s="6" t="s">
        <v>8</v>
      </c>
      <c r="C109" s="28">
        <v>7</v>
      </c>
      <c r="D109" s="28">
        <v>53</v>
      </c>
      <c r="E109" s="33">
        <v>31</v>
      </c>
      <c r="F109" s="34">
        <v>1</v>
      </c>
      <c r="G109" s="5">
        <v>0.03</v>
      </c>
      <c r="H109" s="34">
        <v>13</v>
      </c>
      <c r="I109" s="5">
        <v>0.42</v>
      </c>
      <c r="J109" s="28">
        <v>6</v>
      </c>
      <c r="K109" s="5">
        <v>0.19</v>
      </c>
      <c r="L109" s="34">
        <v>11</v>
      </c>
      <c r="M109" s="5">
        <v>0.35</v>
      </c>
      <c r="N109" s="25">
        <f t="shared" si="17"/>
        <v>0.45161290322580644</v>
      </c>
      <c r="O109" s="30">
        <f t="shared" si="20"/>
        <v>7</v>
      </c>
      <c r="P109" s="26">
        <f t="shared" si="18"/>
        <v>0.35294117647058826</v>
      </c>
      <c r="Q109" s="31">
        <f t="shared" si="21"/>
        <v>13</v>
      </c>
      <c r="R109" s="27">
        <f t="shared" si="19"/>
        <v>0.8045540796963947</v>
      </c>
      <c r="S109" s="32">
        <f t="shared" si="22"/>
        <v>12</v>
      </c>
    </row>
    <row r="110" spans="1:20" ht="21">
      <c r="B110" s="6" t="s">
        <v>9</v>
      </c>
      <c r="C110" s="28">
        <v>4</v>
      </c>
      <c r="D110" s="28">
        <v>31</v>
      </c>
      <c r="E110" s="29">
        <v>18</v>
      </c>
      <c r="F110" s="28">
        <v>2</v>
      </c>
      <c r="G110" s="5">
        <v>0.11</v>
      </c>
      <c r="H110" s="28">
        <v>5</v>
      </c>
      <c r="I110" s="5">
        <v>0.28000000000000003</v>
      </c>
      <c r="J110" s="28">
        <v>6</v>
      </c>
      <c r="K110" s="5">
        <v>0.33</v>
      </c>
      <c r="L110" s="28">
        <v>5</v>
      </c>
      <c r="M110" s="5">
        <v>0.28000000000000003</v>
      </c>
      <c r="N110" s="25">
        <f t="shared" si="17"/>
        <v>0.3888888888888889</v>
      </c>
      <c r="O110" s="30">
        <f t="shared" si="20"/>
        <v>10</v>
      </c>
      <c r="P110" s="26">
        <f t="shared" si="18"/>
        <v>0.54545454545454541</v>
      </c>
      <c r="Q110" s="31">
        <f t="shared" si="21"/>
        <v>7</v>
      </c>
      <c r="R110" s="27">
        <f t="shared" si="19"/>
        <v>0.93434343434343425</v>
      </c>
      <c r="S110" s="32">
        <f t="shared" si="22"/>
        <v>7</v>
      </c>
    </row>
    <row r="111" spans="1:20" ht="21">
      <c r="B111" s="6" t="s">
        <v>10</v>
      </c>
      <c r="C111" s="28">
        <v>4</v>
      </c>
      <c r="D111" s="28">
        <v>27</v>
      </c>
      <c r="E111" s="29">
        <v>12</v>
      </c>
      <c r="F111" s="28">
        <v>0</v>
      </c>
      <c r="G111" s="5">
        <v>0</v>
      </c>
      <c r="H111" s="28">
        <v>4</v>
      </c>
      <c r="I111" s="5">
        <v>0.33</v>
      </c>
      <c r="J111" s="28">
        <v>3</v>
      </c>
      <c r="K111" s="5">
        <v>0.25</v>
      </c>
      <c r="L111" s="28">
        <v>5</v>
      </c>
      <c r="M111" s="5">
        <v>0.42</v>
      </c>
      <c r="N111" s="25">
        <f t="shared" si="17"/>
        <v>0.33333333333333331</v>
      </c>
      <c r="O111" s="30">
        <f t="shared" si="20"/>
        <v>13</v>
      </c>
      <c r="P111" s="26">
        <f t="shared" si="18"/>
        <v>0.375</v>
      </c>
      <c r="Q111" s="31">
        <f t="shared" si="21"/>
        <v>12</v>
      </c>
      <c r="R111" s="27">
        <f t="shared" si="19"/>
        <v>0.70833333333333326</v>
      </c>
      <c r="S111" s="32">
        <f t="shared" si="22"/>
        <v>14</v>
      </c>
    </row>
    <row r="112" spans="1:20" ht="21">
      <c r="B112" s="6" t="s">
        <v>11</v>
      </c>
      <c r="C112" s="28">
        <v>4</v>
      </c>
      <c r="D112" s="28">
        <v>28</v>
      </c>
      <c r="E112" s="29">
        <v>14</v>
      </c>
      <c r="F112" s="28">
        <v>3</v>
      </c>
      <c r="G112" s="5">
        <v>0.21</v>
      </c>
      <c r="H112" s="28">
        <v>3</v>
      </c>
      <c r="I112" s="5">
        <v>0.21</v>
      </c>
      <c r="J112" s="28">
        <v>2</v>
      </c>
      <c r="K112" s="5">
        <v>0.14000000000000001</v>
      </c>
      <c r="L112" s="28">
        <v>6</v>
      </c>
      <c r="M112" s="5">
        <v>0.43</v>
      </c>
      <c r="N112" s="25">
        <f t="shared" si="17"/>
        <v>0.42857142857142855</v>
      </c>
      <c r="O112" s="30">
        <f t="shared" si="20"/>
        <v>8</v>
      </c>
      <c r="P112" s="26">
        <f t="shared" si="18"/>
        <v>0.25</v>
      </c>
      <c r="Q112" s="31">
        <f t="shared" si="21"/>
        <v>15</v>
      </c>
      <c r="R112" s="27">
        <f t="shared" si="19"/>
        <v>0.6785714285714286</v>
      </c>
      <c r="S112" s="32">
        <f t="shared" si="22"/>
        <v>15</v>
      </c>
    </row>
    <row r="113" spans="1:19" ht="21">
      <c r="B113" s="6" t="s">
        <v>12</v>
      </c>
      <c r="C113" s="28">
        <v>5</v>
      </c>
      <c r="D113" s="28">
        <v>34</v>
      </c>
      <c r="E113" s="29">
        <v>20</v>
      </c>
      <c r="F113" s="28">
        <v>2</v>
      </c>
      <c r="G113" s="5">
        <v>0.1</v>
      </c>
      <c r="H113" s="28">
        <v>9</v>
      </c>
      <c r="I113" s="5">
        <v>0.45</v>
      </c>
      <c r="J113" s="28">
        <v>4</v>
      </c>
      <c r="K113" s="5">
        <v>0.2</v>
      </c>
      <c r="L113" s="28">
        <v>5</v>
      </c>
      <c r="M113" s="5">
        <v>0.25</v>
      </c>
      <c r="N113" s="25">
        <f t="shared" si="17"/>
        <v>0.55000000000000004</v>
      </c>
      <c r="O113" s="30">
        <f t="shared" si="20"/>
        <v>4</v>
      </c>
      <c r="P113" s="26">
        <f t="shared" si="18"/>
        <v>0.44444444444444442</v>
      </c>
      <c r="Q113" s="31">
        <f t="shared" si="21"/>
        <v>8</v>
      </c>
      <c r="R113" s="27">
        <f t="shared" si="19"/>
        <v>0.99444444444444446</v>
      </c>
      <c r="S113" s="32">
        <f t="shared" si="22"/>
        <v>5</v>
      </c>
    </row>
    <row r="114" spans="1:19" ht="21">
      <c r="B114" s="6" t="s">
        <v>13</v>
      </c>
      <c r="C114" s="28">
        <v>4</v>
      </c>
      <c r="D114" s="28">
        <v>30</v>
      </c>
      <c r="E114" s="29">
        <v>11</v>
      </c>
      <c r="F114" s="28">
        <v>0</v>
      </c>
      <c r="G114" s="5">
        <v>0</v>
      </c>
      <c r="H114" s="28">
        <v>4</v>
      </c>
      <c r="I114" s="5">
        <v>0.36</v>
      </c>
      <c r="J114" s="28">
        <v>4</v>
      </c>
      <c r="K114" s="5">
        <v>0.36</v>
      </c>
      <c r="L114" s="28">
        <v>3</v>
      </c>
      <c r="M114" s="5">
        <v>0.27</v>
      </c>
      <c r="N114" s="25">
        <f t="shared" si="17"/>
        <v>0.36363636363636365</v>
      </c>
      <c r="O114" s="30">
        <f t="shared" si="20"/>
        <v>11</v>
      </c>
      <c r="P114" s="26">
        <f t="shared" si="18"/>
        <v>0.5714285714285714</v>
      </c>
      <c r="Q114" s="31">
        <f t="shared" si="21"/>
        <v>6</v>
      </c>
      <c r="R114" s="27">
        <f t="shared" si="19"/>
        <v>0.93506493506493504</v>
      </c>
      <c r="S114" s="32">
        <f t="shared" si="22"/>
        <v>6</v>
      </c>
    </row>
    <row r="115" spans="1:19" ht="21">
      <c r="B115" s="6" t="s">
        <v>14</v>
      </c>
      <c r="C115" s="28">
        <v>7</v>
      </c>
      <c r="D115" s="28">
        <v>48</v>
      </c>
      <c r="E115" s="29">
        <v>29</v>
      </c>
      <c r="F115" s="28">
        <v>2</v>
      </c>
      <c r="G115" s="5">
        <v>7.0000000000000007E-2</v>
      </c>
      <c r="H115" s="28">
        <v>14</v>
      </c>
      <c r="I115" s="5">
        <v>0.48</v>
      </c>
      <c r="J115" s="28">
        <v>9</v>
      </c>
      <c r="K115" s="5">
        <v>0.31</v>
      </c>
      <c r="L115" s="28">
        <v>4</v>
      </c>
      <c r="M115" s="5">
        <v>0.14000000000000001</v>
      </c>
      <c r="N115" s="25">
        <f t="shared" si="17"/>
        <v>0.55172413793103448</v>
      </c>
      <c r="O115" s="30">
        <f t="shared" si="20"/>
        <v>3</v>
      </c>
      <c r="P115" s="26">
        <f t="shared" si="18"/>
        <v>0.69230769230769229</v>
      </c>
      <c r="Q115" s="31">
        <f t="shared" si="21"/>
        <v>1</v>
      </c>
      <c r="R115" s="27">
        <f t="shared" si="19"/>
        <v>1.2440318302387268</v>
      </c>
      <c r="S115" s="32">
        <f t="shared" si="22"/>
        <v>2</v>
      </c>
    </row>
    <row r="116" spans="1:19" ht="21">
      <c r="B116" s="6" t="s">
        <v>15</v>
      </c>
      <c r="C116" s="28">
        <v>4</v>
      </c>
      <c r="D116" s="28">
        <v>29</v>
      </c>
      <c r="E116" s="29">
        <v>15</v>
      </c>
      <c r="F116" s="28">
        <v>1</v>
      </c>
      <c r="G116" s="5">
        <v>7.0000000000000007E-2</v>
      </c>
      <c r="H116" s="28">
        <v>9</v>
      </c>
      <c r="I116" s="5">
        <v>0.6</v>
      </c>
      <c r="J116" s="28">
        <v>3</v>
      </c>
      <c r="K116" s="5">
        <v>0.2</v>
      </c>
      <c r="L116" s="28">
        <v>2</v>
      </c>
      <c r="M116" s="5">
        <v>0.13</v>
      </c>
      <c r="N116" s="25">
        <f t="shared" si="17"/>
        <v>0.66666666666666663</v>
      </c>
      <c r="O116" s="30">
        <f t="shared" si="20"/>
        <v>1</v>
      </c>
      <c r="P116" s="26">
        <f t="shared" si="18"/>
        <v>0.6</v>
      </c>
      <c r="Q116" s="31">
        <f t="shared" si="21"/>
        <v>4</v>
      </c>
      <c r="R116" s="27">
        <f t="shared" si="19"/>
        <v>1.2666666666666666</v>
      </c>
      <c r="S116" s="32">
        <f t="shared" si="22"/>
        <v>1</v>
      </c>
    </row>
    <row r="117" spans="1:19" ht="21">
      <c r="B117" s="6" t="s">
        <v>16</v>
      </c>
      <c r="C117" s="28">
        <v>4</v>
      </c>
      <c r="D117" s="28">
        <v>25</v>
      </c>
      <c r="E117" s="29">
        <v>12</v>
      </c>
      <c r="F117" s="28">
        <v>1</v>
      </c>
      <c r="G117" s="5">
        <v>0.08</v>
      </c>
      <c r="H117" s="28">
        <v>3</v>
      </c>
      <c r="I117" s="5">
        <v>0.25</v>
      </c>
      <c r="J117" s="28">
        <v>2</v>
      </c>
      <c r="K117" s="5">
        <v>0.17</v>
      </c>
      <c r="L117" s="28">
        <v>6</v>
      </c>
      <c r="M117" s="5">
        <v>0.5</v>
      </c>
      <c r="N117" s="25">
        <f t="shared" si="17"/>
        <v>0.33333333333333331</v>
      </c>
      <c r="O117" s="30">
        <f t="shared" si="20"/>
        <v>13</v>
      </c>
      <c r="P117" s="26">
        <f t="shared" si="18"/>
        <v>0.25</v>
      </c>
      <c r="Q117" s="31">
        <f t="shared" si="21"/>
        <v>15</v>
      </c>
      <c r="R117" s="27">
        <f t="shared" si="19"/>
        <v>0.58333333333333326</v>
      </c>
      <c r="S117" s="32">
        <f t="shared" si="22"/>
        <v>16</v>
      </c>
    </row>
    <row r="118" spans="1:19" ht="21">
      <c r="B118" s="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9" ht="21">
      <c r="B119" s="45" t="s">
        <v>85</v>
      </c>
      <c r="D119" s="29">
        <f>MEDIAN(D102:D117)</f>
        <v>32.5</v>
      </c>
      <c r="E119" s="15">
        <f t="shared" ref="E119:R119" si="23">MEDIAN(E102:E117)</f>
        <v>16.5</v>
      </c>
      <c r="F119" s="15">
        <f t="shared" si="23"/>
        <v>1</v>
      </c>
      <c r="G119" s="15">
        <f t="shared" si="23"/>
        <v>7.0000000000000007E-2</v>
      </c>
      <c r="H119" s="15">
        <f t="shared" si="23"/>
        <v>5.5</v>
      </c>
      <c r="I119" s="15">
        <f t="shared" si="23"/>
        <v>0.375</v>
      </c>
      <c r="J119" s="15">
        <f t="shared" si="23"/>
        <v>4</v>
      </c>
      <c r="K119" s="15">
        <f t="shared" si="23"/>
        <v>0.23499999999999999</v>
      </c>
      <c r="L119" s="15">
        <f t="shared" si="23"/>
        <v>5</v>
      </c>
      <c r="M119" s="15">
        <f t="shared" si="23"/>
        <v>0.28000000000000003</v>
      </c>
      <c r="N119" s="15">
        <f t="shared" si="23"/>
        <v>0.42481203007518797</v>
      </c>
      <c r="O119" s="15"/>
      <c r="P119" s="15">
        <f t="shared" si="23"/>
        <v>0.44444444444444442</v>
      </c>
      <c r="Q119" s="15"/>
      <c r="R119" s="15">
        <f t="shared" si="23"/>
        <v>0.90579710144927539</v>
      </c>
      <c r="S119" s="15"/>
    </row>
    <row r="120" spans="1:19" ht="21">
      <c r="B120" s="45" t="s">
        <v>28</v>
      </c>
      <c r="D120" s="29">
        <f>AVERAGE(D102:D117)</f>
        <v>35.5</v>
      </c>
      <c r="E120" s="15">
        <f t="shared" ref="E120:R120" si="24">AVERAGE(E102:E117)</f>
        <v>17.75</v>
      </c>
      <c r="F120" s="15">
        <f t="shared" si="24"/>
        <v>1.125</v>
      </c>
      <c r="G120" s="15">
        <f t="shared" si="24"/>
        <v>5.9375000000000004E-2</v>
      </c>
      <c r="H120" s="15">
        <f t="shared" si="24"/>
        <v>7</v>
      </c>
      <c r="I120" s="15">
        <f t="shared" si="24"/>
        <v>0.37562499999999999</v>
      </c>
      <c r="J120" s="15">
        <f t="shared" si="24"/>
        <v>4.625</v>
      </c>
      <c r="K120" s="15">
        <f t="shared" si="24"/>
        <v>0.26874999999999999</v>
      </c>
      <c r="L120" s="15">
        <f t="shared" si="24"/>
        <v>5</v>
      </c>
      <c r="M120" s="15">
        <f t="shared" si="24"/>
        <v>0.29499999999999998</v>
      </c>
      <c r="N120" s="15">
        <f t="shared" si="24"/>
        <v>0.43621093306408704</v>
      </c>
      <c r="O120" s="15"/>
      <c r="P120" s="15">
        <f t="shared" si="24"/>
        <v>0.47542680970989798</v>
      </c>
      <c r="Q120" s="15"/>
      <c r="R120" s="15">
        <f t="shared" si="24"/>
        <v>0.9116377427739849</v>
      </c>
      <c r="S120" s="15"/>
    </row>
    <row r="121" spans="1:19" ht="20">
      <c r="B121" s="1"/>
    </row>
    <row r="122" spans="1:19" ht="20">
      <c r="B122" s="1"/>
    </row>
    <row r="123" spans="1:19" ht="21">
      <c r="C123" s="5"/>
      <c r="D123" s="5"/>
    </row>
    <row r="124" spans="1:19" ht="21">
      <c r="C124" s="5"/>
      <c r="D124" s="5"/>
    </row>
    <row r="125" spans="1:19" ht="21">
      <c r="A125" s="5"/>
      <c r="B125" s="14" t="s">
        <v>84</v>
      </c>
    </row>
    <row r="126" spans="1:19" ht="21">
      <c r="A126" s="5"/>
    </row>
    <row r="127" spans="1:19" ht="21">
      <c r="A127" s="5"/>
      <c r="B127" s="14" t="s">
        <v>18</v>
      </c>
      <c r="C127" s="14" t="s">
        <v>73</v>
      </c>
      <c r="D127" s="14" t="s">
        <v>74</v>
      </c>
    </row>
    <row r="128" spans="1:19" ht="21">
      <c r="A128" s="5"/>
      <c r="B128" s="6" t="s">
        <v>17</v>
      </c>
      <c r="C128" s="15">
        <v>0.58427432216905895</v>
      </c>
      <c r="D128" s="29">
        <f>RANK(C128,C$128:C$143,0)</f>
        <v>13</v>
      </c>
      <c r="I128" s="44"/>
      <c r="J128" s="43"/>
    </row>
    <row r="129" spans="1:17" ht="21">
      <c r="A129" s="5"/>
      <c r="B129" s="6" t="s">
        <v>2</v>
      </c>
      <c r="C129" s="15">
        <v>0.94217553688141931</v>
      </c>
      <c r="D129" s="29">
        <f t="shared" ref="D129:D143" si="25">RANK(C129,C$128:C$143,0)</f>
        <v>6</v>
      </c>
      <c r="I129" s="44"/>
      <c r="J129" s="43"/>
    </row>
    <row r="130" spans="1:17" ht="21">
      <c r="A130" s="5"/>
      <c r="B130" s="6" t="s">
        <v>3</v>
      </c>
      <c r="C130" s="15">
        <v>1.0966666666666667</v>
      </c>
      <c r="D130" s="29">
        <f t="shared" si="25"/>
        <v>3</v>
      </c>
      <c r="I130" s="44"/>
      <c r="J130" s="43"/>
    </row>
    <row r="131" spans="1:17" ht="21">
      <c r="A131" s="5"/>
      <c r="B131" s="6" t="s">
        <v>4</v>
      </c>
      <c r="C131" s="15">
        <v>0.70415830546265323</v>
      </c>
      <c r="D131" s="29">
        <f t="shared" si="25"/>
        <v>10</v>
      </c>
      <c r="I131" s="44"/>
      <c r="J131" s="43"/>
    </row>
    <row r="132" spans="1:17" ht="21">
      <c r="A132" s="5"/>
      <c r="B132" s="6" t="s">
        <v>5</v>
      </c>
      <c r="C132" s="15">
        <v>1.0615339150014071</v>
      </c>
      <c r="D132" s="29">
        <f t="shared" si="25"/>
        <v>4</v>
      </c>
      <c r="I132" s="44"/>
      <c r="J132" s="43"/>
    </row>
    <row r="133" spans="1:17" ht="21">
      <c r="A133" s="5"/>
      <c r="B133" s="6" t="s">
        <v>6</v>
      </c>
      <c r="C133" s="15">
        <v>1.3044444444444443</v>
      </c>
      <c r="D133" s="29">
        <f t="shared" si="25"/>
        <v>1</v>
      </c>
      <c r="I133" s="44"/>
      <c r="J133" s="43"/>
    </row>
    <row r="134" spans="1:17" ht="21">
      <c r="A134" s="5"/>
      <c r="B134" s="6" t="s">
        <v>7</v>
      </c>
      <c r="C134" s="15">
        <v>0.33476190476190471</v>
      </c>
      <c r="D134" s="29">
        <f t="shared" si="25"/>
        <v>15</v>
      </c>
      <c r="I134" s="44"/>
      <c r="J134" s="43"/>
    </row>
    <row r="135" spans="1:17" ht="21">
      <c r="A135" s="5"/>
      <c r="B135" s="6" t="s">
        <v>8</v>
      </c>
      <c r="C135" s="15">
        <v>0.86788741302972805</v>
      </c>
      <c r="D135" s="29">
        <f t="shared" si="25"/>
        <v>8</v>
      </c>
      <c r="I135" s="44"/>
      <c r="J135" s="43"/>
    </row>
    <row r="136" spans="1:17" ht="21">
      <c r="A136" s="5"/>
      <c r="B136" s="6" t="s">
        <v>9</v>
      </c>
      <c r="C136" s="15">
        <v>1.0343434343434343</v>
      </c>
      <c r="D136" s="29">
        <f t="shared" si="25"/>
        <v>5</v>
      </c>
      <c r="I136" s="44"/>
      <c r="J136" s="43"/>
    </row>
    <row r="137" spans="1:17" ht="21">
      <c r="B137" s="6" t="s">
        <v>10</v>
      </c>
      <c r="C137" s="15">
        <v>0.50499999999999989</v>
      </c>
      <c r="D137" s="29">
        <f t="shared" si="25"/>
        <v>14</v>
      </c>
      <c r="I137" s="44"/>
      <c r="J137" s="43"/>
    </row>
    <row r="138" spans="1:17" ht="21">
      <c r="B138" s="6" t="s">
        <v>11</v>
      </c>
      <c r="C138" s="15">
        <v>0.80523809523809531</v>
      </c>
      <c r="D138" s="29">
        <f t="shared" si="25"/>
        <v>9</v>
      </c>
      <c r="I138" s="44"/>
      <c r="J138" s="43"/>
    </row>
    <row r="139" spans="1:17" ht="21">
      <c r="A139" s="5"/>
      <c r="B139" s="6" t="s">
        <v>12</v>
      </c>
      <c r="C139" s="15">
        <v>0.92015873015873018</v>
      </c>
      <c r="D139" s="29">
        <f t="shared" si="25"/>
        <v>7</v>
      </c>
      <c r="I139" s="44"/>
      <c r="J139" s="43"/>
      <c r="K139" s="13"/>
      <c r="L139" s="13"/>
      <c r="M139" s="13"/>
      <c r="N139" s="13"/>
      <c r="O139" s="13"/>
      <c r="P139" s="13"/>
      <c r="Q139" s="13"/>
    </row>
    <row r="140" spans="1:17" ht="21">
      <c r="B140" s="6" t="s">
        <v>13</v>
      </c>
      <c r="C140" s="15">
        <v>0.61559125085440869</v>
      </c>
      <c r="D140" s="29">
        <f t="shared" si="25"/>
        <v>12</v>
      </c>
      <c r="I140" s="44"/>
      <c r="J140" s="43"/>
      <c r="K140" s="13"/>
      <c r="L140" s="13"/>
      <c r="M140" s="13"/>
      <c r="N140" s="13"/>
      <c r="O140" s="13"/>
      <c r="P140" s="13"/>
      <c r="Q140" s="13"/>
    </row>
    <row r="141" spans="1:17" ht="21">
      <c r="A141" s="8"/>
      <c r="B141" s="6" t="s">
        <v>14</v>
      </c>
      <c r="C141" s="15">
        <v>1.2781494772975504</v>
      </c>
      <c r="D141" s="29">
        <f t="shared" si="25"/>
        <v>2</v>
      </c>
      <c r="I141" s="44"/>
      <c r="J141" s="43"/>
      <c r="K141" s="13"/>
      <c r="L141" s="13"/>
      <c r="M141" s="13"/>
    </row>
    <row r="142" spans="1:17" ht="21">
      <c r="A142" s="11"/>
      <c r="B142" s="6" t="s">
        <v>15</v>
      </c>
      <c r="C142" s="15">
        <v>0.62809523809523804</v>
      </c>
      <c r="D142" s="29">
        <f t="shared" si="25"/>
        <v>11</v>
      </c>
      <c r="I142" s="44"/>
      <c r="J142" s="43"/>
      <c r="K142" s="13"/>
      <c r="L142" s="13"/>
      <c r="M142" s="13"/>
    </row>
    <row r="143" spans="1:17" ht="21">
      <c r="A143" s="3"/>
      <c r="B143" s="6" t="s">
        <v>16</v>
      </c>
      <c r="C143" s="15">
        <v>0.2</v>
      </c>
      <c r="D143" s="29">
        <f t="shared" si="25"/>
        <v>16</v>
      </c>
      <c r="J143" s="43"/>
      <c r="K143" s="46"/>
      <c r="L143" s="47"/>
      <c r="N143" s="12"/>
      <c r="O143" s="13"/>
      <c r="P143" s="13"/>
    </row>
    <row r="144" spans="1:17" ht="21">
      <c r="A144" s="3"/>
      <c r="J144" s="3"/>
      <c r="K144" s="3"/>
      <c r="L144" s="2"/>
      <c r="N144" s="3"/>
      <c r="O144" s="13"/>
      <c r="P144" s="13"/>
    </row>
    <row r="145" spans="1:20" ht="21">
      <c r="A145" s="12"/>
      <c r="B145" s="45" t="s">
        <v>85</v>
      </c>
      <c r="C145" s="15">
        <f>MEDIAN(C128:C143)</f>
        <v>0.83656275413391168</v>
      </c>
      <c r="E145" s="3"/>
      <c r="F145" s="3"/>
      <c r="G145" s="45"/>
      <c r="H145" s="15"/>
      <c r="J145" s="45"/>
      <c r="K145" s="15"/>
      <c r="N145" s="13"/>
      <c r="O145" s="13"/>
      <c r="P145" s="13"/>
    </row>
    <row r="146" spans="1:20" ht="21">
      <c r="A146" s="10"/>
      <c r="B146" s="45" t="s">
        <v>28</v>
      </c>
      <c r="C146" s="15">
        <f>AVERAGE(C128:C143)</f>
        <v>0.80515492090029617</v>
      </c>
      <c r="G146" s="45"/>
      <c r="H146" s="15"/>
      <c r="J146" s="45"/>
      <c r="K146" s="15"/>
      <c r="N146" s="13"/>
      <c r="O146" s="13"/>
      <c r="P146" s="13"/>
    </row>
    <row r="147" spans="1:20" ht="21">
      <c r="A147" s="8"/>
      <c r="L147" s="10"/>
      <c r="N147" s="13"/>
      <c r="O147" s="13"/>
      <c r="P147" s="13"/>
    </row>
    <row r="148" spans="1:20" ht="19">
      <c r="A148" s="9"/>
      <c r="N148" s="13"/>
      <c r="O148" s="13"/>
      <c r="P148" s="13"/>
    </row>
    <row r="149" spans="1:20" ht="19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3"/>
      <c r="N149" s="13"/>
      <c r="O149" s="13"/>
      <c r="P149" s="13"/>
    </row>
    <row r="150" spans="1:20" ht="1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13"/>
      <c r="N150" s="13"/>
      <c r="O150" s="13"/>
      <c r="P150" s="13"/>
    </row>
    <row r="151" spans="1:20" ht="19">
      <c r="A151" s="12"/>
      <c r="B151" s="13"/>
      <c r="C151" s="3"/>
      <c r="D151" s="3"/>
      <c r="E151" s="3"/>
      <c r="F151" s="3"/>
      <c r="G151" s="3"/>
      <c r="H151" s="3"/>
      <c r="I151" s="3"/>
      <c r="J151" s="3"/>
      <c r="K151" s="12"/>
      <c r="L151" s="13"/>
      <c r="N151" s="3"/>
      <c r="O151" s="13"/>
      <c r="P151" s="13"/>
      <c r="Q151" s="13"/>
      <c r="R151" s="13"/>
      <c r="S151" s="13"/>
      <c r="T151" s="13"/>
    </row>
    <row r="152" spans="1:20" ht="21">
      <c r="A152" s="10"/>
      <c r="N152" s="13"/>
      <c r="O152" s="13"/>
      <c r="P152" s="13"/>
    </row>
    <row r="153" spans="1:20" ht="21">
      <c r="A153" s="8"/>
      <c r="N153" s="13"/>
      <c r="O153" s="13"/>
      <c r="P153" s="13"/>
    </row>
    <row r="154" spans="1:20" ht="19">
      <c r="A154" s="9"/>
      <c r="N154" s="13"/>
      <c r="O154" s="13"/>
      <c r="P154" s="13"/>
    </row>
    <row r="155" spans="1:20" ht="19">
      <c r="A155" s="13"/>
      <c r="B155" s="13"/>
      <c r="H155" s="12"/>
      <c r="I155" s="12"/>
      <c r="J155" s="12"/>
      <c r="K155" s="12"/>
      <c r="N155" s="13"/>
      <c r="O155" s="13"/>
      <c r="P155" s="13"/>
    </row>
    <row r="156" spans="1:20" ht="19">
      <c r="A156" s="3"/>
      <c r="B156" s="3"/>
      <c r="H156" s="3"/>
      <c r="I156" s="3"/>
      <c r="J156" s="3"/>
      <c r="K156" s="3"/>
      <c r="N156" s="3"/>
      <c r="O156" s="3"/>
      <c r="P156" s="3"/>
      <c r="Q156" s="3"/>
      <c r="R156" s="3"/>
      <c r="S156" s="3"/>
      <c r="T156" s="3"/>
    </row>
    <row r="157" spans="1:20" ht="19">
      <c r="A157" s="12"/>
      <c r="B157" s="13"/>
      <c r="H157" s="3"/>
      <c r="I157" s="3"/>
      <c r="J157" s="3"/>
      <c r="K157" s="12"/>
      <c r="N157" s="13"/>
      <c r="O157" s="13"/>
      <c r="P157" s="13"/>
    </row>
    <row r="158" spans="1:20" ht="19">
      <c r="N158" s="13"/>
      <c r="O158" s="13"/>
      <c r="P158" s="13"/>
    </row>
    <row r="159" spans="1:20" ht="21">
      <c r="A159" s="8"/>
      <c r="N159" s="13"/>
      <c r="O159" s="13"/>
      <c r="P159" s="13"/>
    </row>
    <row r="160" spans="1:20" ht="19">
      <c r="A160" s="9"/>
      <c r="N160" s="13"/>
      <c r="O160" s="13"/>
      <c r="P160" s="13"/>
    </row>
    <row r="161" spans="1:20" ht="19">
      <c r="A161" s="13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N161" s="13"/>
      <c r="O161" s="13"/>
      <c r="P161" s="13"/>
    </row>
    <row r="162" spans="1:20" ht="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N162" s="3"/>
      <c r="O162" s="13"/>
      <c r="P162" s="13"/>
    </row>
    <row r="163" spans="1:20" ht="19">
      <c r="A163" s="12"/>
      <c r="B163" s="13"/>
      <c r="C163" s="3"/>
      <c r="D163" s="3"/>
      <c r="E163" s="3"/>
      <c r="F163" s="3"/>
      <c r="G163" s="3"/>
      <c r="H163" s="3"/>
      <c r="I163" s="3"/>
      <c r="J163" s="3"/>
      <c r="K163" s="12"/>
      <c r="N163" s="13"/>
      <c r="O163" s="13"/>
      <c r="P163" s="13"/>
    </row>
    <row r="164" spans="1:20" ht="19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N164" s="13"/>
      <c r="O164" s="13"/>
      <c r="P164" s="13"/>
    </row>
    <row r="165" spans="1:20" ht="21">
      <c r="A165" s="8"/>
      <c r="N165" s="13"/>
      <c r="O165" s="13"/>
      <c r="P165" s="13"/>
    </row>
    <row r="166" spans="1:20" ht="19">
      <c r="A166" s="9"/>
      <c r="N166" s="13"/>
      <c r="O166" s="13"/>
      <c r="P166" s="13"/>
    </row>
    <row r="167" spans="1:20" ht="19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N167" s="13"/>
      <c r="O167" s="13"/>
      <c r="P167" s="13"/>
    </row>
    <row r="168" spans="1:20" ht="19">
      <c r="A168" s="12"/>
      <c r="B168" s="13"/>
      <c r="C168" s="3"/>
      <c r="D168" s="3"/>
      <c r="J168" s="3"/>
      <c r="K168" s="12"/>
      <c r="N168" s="3"/>
      <c r="O168" s="13"/>
      <c r="P168" s="13"/>
    </row>
    <row r="169" spans="1:20" ht="19">
      <c r="A169" s="3"/>
      <c r="B169" s="3"/>
      <c r="C169" s="3"/>
      <c r="D169" s="3"/>
      <c r="J169" s="3"/>
      <c r="K169" s="3"/>
      <c r="N169" s="13"/>
      <c r="O169" s="13"/>
      <c r="P169" s="13"/>
    </row>
    <row r="170" spans="1:20" ht="21">
      <c r="A170" s="10"/>
      <c r="N170" s="13"/>
      <c r="O170" s="13"/>
      <c r="P170" s="13"/>
    </row>
    <row r="171" spans="1:20" ht="21">
      <c r="A171" s="8"/>
      <c r="N171" s="13"/>
      <c r="O171" s="13"/>
      <c r="P171" s="13"/>
    </row>
    <row r="172" spans="1:20" ht="19">
      <c r="A172" s="9"/>
      <c r="N172" s="13"/>
      <c r="O172" s="13"/>
      <c r="P172" s="13"/>
    </row>
    <row r="173" spans="1:20" ht="19">
      <c r="A173" s="12"/>
      <c r="B173" s="13"/>
      <c r="C173" s="12"/>
      <c r="D173" s="12"/>
      <c r="J173" s="12"/>
      <c r="K173" s="12"/>
      <c r="N173" s="13"/>
      <c r="O173" s="13"/>
      <c r="P173" s="13"/>
    </row>
    <row r="174" spans="1:20" ht="19">
      <c r="A174" s="12"/>
      <c r="B174" s="12"/>
      <c r="C174" s="3"/>
      <c r="D174" s="3"/>
      <c r="J174" s="3"/>
      <c r="K174" s="12"/>
      <c r="N174" s="13"/>
      <c r="O174" s="13"/>
      <c r="P174" s="13"/>
      <c r="Q174" s="13"/>
      <c r="R174" s="13"/>
      <c r="S174" s="13"/>
      <c r="T174" s="13"/>
    </row>
    <row r="175" spans="1:20" ht="19">
      <c r="A175" s="3"/>
      <c r="B175" s="13"/>
      <c r="C175" s="3"/>
      <c r="D175" s="3"/>
      <c r="J175" s="3"/>
      <c r="K175" s="3"/>
      <c r="N175" s="13"/>
      <c r="O175" s="13"/>
      <c r="P175" s="13"/>
    </row>
    <row r="176" spans="1:20" ht="21">
      <c r="A176" s="10"/>
      <c r="B176" s="1"/>
      <c r="C176" s="1"/>
      <c r="D176" s="1"/>
      <c r="N176" s="13"/>
      <c r="O176" s="13"/>
      <c r="P176" s="13"/>
    </row>
    <row r="177" spans="1:20" ht="21">
      <c r="A177" s="8"/>
      <c r="N177" s="13"/>
      <c r="O177" s="13"/>
      <c r="P177" s="13"/>
    </row>
    <row r="178" spans="1:20" ht="19">
      <c r="A178" s="9"/>
      <c r="N178" s="13"/>
      <c r="O178" s="13"/>
      <c r="P178" s="13"/>
    </row>
    <row r="179" spans="1:20" ht="19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N179" s="13"/>
      <c r="O179" s="13"/>
      <c r="P179" s="13"/>
    </row>
    <row r="180" spans="1:20" ht="19">
      <c r="A180" s="12"/>
      <c r="B180" s="12"/>
      <c r="C180" s="3"/>
      <c r="D180" s="3"/>
      <c r="E180" s="3"/>
      <c r="F180" s="3"/>
      <c r="G180" s="3"/>
      <c r="H180" s="3"/>
      <c r="I180" s="3"/>
      <c r="J180" s="3"/>
      <c r="K180" s="3"/>
      <c r="L180" s="12"/>
      <c r="N180" s="13"/>
      <c r="O180" s="13"/>
      <c r="P180" s="13"/>
    </row>
    <row r="181" spans="1:20" ht="19">
      <c r="A181" s="3"/>
      <c r="B181" s="13"/>
      <c r="C181" s="3"/>
      <c r="D181" s="3"/>
      <c r="E181" s="3"/>
      <c r="F181" s="3"/>
      <c r="G181" s="3"/>
      <c r="H181" s="3"/>
      <c r="I181" s="3"/>
      <c r="J181" s="3"/>
      <c r="K181" s="3"/>
      <c r="L181" s="3"/>
      <c r="N181" s="3"/>
      <c r="O181" s="3"/>
      <c r="P181" s="3"/>
      <c r="Q181" s="3"/>
      <c r="R181" s="3"/>
      <c r="S181" s="3"/>
      <c r="T181" s="3"/>
    </row>
    <row r="182" spans="1:20" ht="19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N182" s="13"/>
      <c r="O182" s="13"/>
      <c r="P182" s="13"/>
    </row>
    <row r="183" spans="1:20" ht="21">
      <c r="A183" s="10"/>
      <c r="N183" s="13"/>
      <c r="O183" s="13"/>
      <c r="P183" s="13"/>
      <c r="Q183" s="13"/>
      <c r="R183" s="13"/>
      <c r="S183" s="13"/>
      <c r="T183" s="13"/>
    </row>
    <row r="184" spans="1:20" ht="21">
      <c r="A184" s="10"/>
      <c r="N184" s="13"/>
      <c r="O184" s="13"/>
    </row>
    <row r="185" spans="1:20" ht="21">
      <c r="A185" s="10"/>
    </row>
    <row r="186" spans="1:20" ht="21">
      <c r="A186" s="10"/>
    </row>
    <row r="187" spans="1:20" ht="21">
      <c r="A187" s="10"/>
    </row>
    <row r="188" spans="1:20" ht="21">
      <c r="A188" s="10"/>
    </row>
    <row r="189" spans="1:20" ht="21">
      <c r="A189" s="10"/>
    </row>
    <row r="190" spans="1:20" ht="21">
      <c r="A190" s="10"/>
    </row>
    <row r="191" spans="1:20" ht="21">
      <c r="A191" s="10"/>
    </row>
    <row r="192" spans="1:20" ht="21">
      <c r="A192" s="10"/>
    </row>
    <row r="193" spans="1:1" ht="21">
      <c r="A193" s="10"/>
    </row>
    <row r="194" spans="1:1" ht="21">
      <c r="A194" s="10"/>
    </row>
    <row r="195" spans="1:1" ht="21">
      <c r="A195" s="10"/>
    </row>
    <row r="196" spans="1:1" ht="20">
      <c r="A196" s="1"/>
    </row>
    <row r="197" spans="1:1" ht="20">
      <c r="A197" s="1"/>
    </row>
    <row r="198" spans="1:1" ht="20">
      <c r="A198" s="1"/>
    </row>
    <row r="199" spans="1:1" ht="20">
      <c r="A199" s="1"/>
    </row>
    <row r="200" spans="1:1" ht="20">
      <c r="A200" s="1"/>
    </row>
    <row r="201" spans="1:1" ht="20">
      <c r="A201" s="1"/>
    </row>
    <row r="202" spans="1:1" ht="20">
      <c r="A202" s="1"/>
    </row>
    <row r="203" spans="1:1" ht="20">
      <c r="A203" s="1"/>
    </row>
    <row r="204" spans="1:1" ht="20">
      <c r="A204" s="1"/>
    </row>
    <row r="205" spans="1:1" ht="20">
      <c r="A205" s="1"/>
    </row>
    <row r="206" spans="1:1" ht="21">
      <c r="A206" s="10"/>
    </row>
    <row r="207" spans="1:1" ht="20">
      <c r="A207" s="1"/>
    </row>
    <row r="208" spans="1:1" ht="20">
      <c r="A208" s="1"/>
    </row>
    <row r="209" spans="1:1" ht="20">
      <c r="A209" s="1"/>
    </row>
    <row r="210" spans="1:1" ht="20">
      <c r="A210" s="1"/>
    </row>
    <row r="211" spans="1:1" ht="20">
      <c r="A211" s="1"/>
    </row>
    <row r="212" spans="1:1" ht="20">
      <c r="A212" s="1"/>
    </row>
    <row r="213" spans="1:1" ht="20">
      <c r="A213" s="1"/>
    </row>
    <row r="214" spans="1:1" ht="20">
      <c r="A214" s="1"/>
    </row>
    <row r="215" spans="1:1" ht="20">
      <c r="A215" s="1"/>
    </row>
    <row r="216" spans="1:1" ht="20">
      <c r="A216" s="1"/>
    </row>
    <row r="217" spans="1:1" ht="20">
      <c r="A217" s="1"/>
    </row>
    <row r="218" spans="1:1" ht="20">
      <c r="A218" s="1"/>
    </row>
  </sheetData>
  <mergeCells count="4">
    <mergeCell ref="F100:G100"/>
    <mergeCell ref="H100:I100"/>
    <mergeCell ref="J100:K100"/>
    <mergeCell ref="L100:M100"/>
  </mergeCells>
  <pageMargins left="0.7" right="0.7" top="0.75" bottom="0.75" header="0.3" footer="0.3"/>
  <pageSetup orientation="portrait" horizontalDpi="0" verticalDpi="0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4CCE-89E4-AE44-AA99-D66985081BCC}">
  <dimension ref="B3:U7"/>
  <sheetViews>
    <sheetView showGridLines="0" topLeftCell="B1" zoomScale="90" zoomScaleNormal="90" workbookViewId="0">
      <selection activeCell="I71" sqref="I71"/>
    </sheetView>
  </sheetViews>
  <sheetFormatPr baseColWidth="10" defaultRowHeight="16"/>
  <sheetData>
    <row r="3" spans="2:21">
      <c r="B3" t="s">
        <v>86</v>
      </c>
      <c r="K3" t="s">
        <v>89</v>
      </c>
      <c r="T3" t="s">
        <v>90</v>
      </c>
    </row>
    <row r="5" spans="2:21">
      <c r="B5" t="s">
        <v>85</v>
      </c>
      <c r="C5">
        <v>0.24</v>
      </c>
      <c r="K5" t="s">
        <v>85</v>
      </c>
      <c r="L5">
        <v>0.25</v>
      </c>
      <c r="T5" t="s">
        <v>85</v>
      </c>
      <c r="U5">
        <v>0.52</v>
      </c>
    </row>
    <row r="6" spans="2:21">
      <c r="B6" t="s">
        <v>87</v>
      </c>
      <c r="C6">
        <v>0.41</v>
      </c>
      <c r="K6" t="s">
        <v>87</v>
      </c>
      <c r="L6">
        <v>0.47</v>
      </c>
      <c r="T6" t="s">
        <v>87</v>
      </c>
      <c r="U6">
        <v>0.71</v>
      </c>
    </row>
    <row r="7" spans="2:21">
      <c r="B7" t="s">
        <v>88</v>
      </c>
      <c r="C7">
        <v>0.04</v>
      </c>
      <c r="K7" t="s">
        <v>88</v>
      </c>
      <c r="L7">
        <v>0.09</v>
      </c>
      <c r="T7" t="s">
        <v>88</v>
      </c>
      <c r="U7">
        <v>0.14000000000000001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OUA 2025 Women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Paulley</dc:creator>
  <cp:lastModifiedBy>Glenn Paulley</cp:lastModifiedBy>
  <dcterms:created xsi:type="dcterms:W3CDTF">2025-02-01T14:03:54Z</dcterms:created>
  <dcterms:modified xsi:type="dcterms:W3CDTF">2026-01-21T01:10:43Z</dcterms:modified>
</cp:coreProperties>
</file>